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ADR\Planes Sostenibilidad Turística en destinos\cajón de sastre\Listados\"/>
    </mc:Choice>
  </mc:AlternateContent>
  <bookViews>
    <workbookView xWindow="0" yWindow="0" windowWidth="28800" windowHeight="12885"/>
  </bookViews>
  <sheets>
    <sheet name="Al. Turismo rural" sheetId="5" r:id="rId1"/>
    <sheet name="Otros alojamientos" sheetId="7" r:id="rId2"/>
    <sheet name="Restaurantes" sheetId="6" r:id="rId3"/>
  </sheets>
  <externalReferences>
    <externalReference r:id="rId4"/>
  </externalReferences>
  <calcPr calcId="152511"/>
  <pivotCaches>
    <pivotCache cacheId="0" r:id="rId5"/>
    <pivotCache cacheId="1" r:id="rId6"/>
    <pivotCache cacheId="2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6" l="1"/>
  <c r="F14" i="6"/>
  <c r="E78" i="5"/>
  <c r="E77" i="5"/>
  <c r="E76" i="5"/>
  <c r="E72" i="5"/>
  <c r="E71" i="5"/>
  <c r="E70" i="5"/>
  <c r="E66" i="5"/>
  <c r="E65" i="5"/>
  <c r="E64" i="5"/>
  <c r="E60" i="5"/>
  <c r="E59" i="5"/>
  <c r="E57" i="5"/>
  <c r="F64" i="5"/>
  <c r="G64" i="5" s="1"/>
  <c r="F65" i="5"/>
  <c r="G65" i="5" s="1"/>
  <c r="F66" i="5"/>
  <c r="G66" i="5" s="1"/>
  <c r="F70" i="5"/>
  <c r="G70" i="5" s="1"/>
  <c r="F71" i="5"/>
  <c r="G71" i="5" s="1"/>
  <c r="F72" i="5"/>
  <c r="G72" i="5" s="1"/>
  <c r="F76" i="5"/>
  <c r="G76" i="5" s="1"/>
  <c r="F77" i="5"/>
  <c r="G77" i="5" s="1"/>
  <c r="F78" i="5"/>
  <c r="G78" i="5" s="1"/>
  <c r="B46" i="5" l="1"/>
  <c r="D46" i="5"/>
  <c r="F46" i="5"/>
  <c r="J46" i="5"/>
  <c r="K46" i="5"/>
  <c r="F59" i="5" l="1"/>
  <c r="F52" i="5" s="1"/>
  <c r="F57" i="5"/>
  <c r="F51" i="5" s="1"/>
  <c r="F60" i="5"/>
  <c r="F53" i="5" s="1"/>
  <c r="F58" i="5"/>
  <c r="G58" i="5" s="1"/>
  <c r="T50" i="5"/>
  <c r="T51" i="5" s="1"/>
  <c r="T52" i="5" s="1"/>
  <c r="T53" i="5" s="1"/>
  <c r="T54" i="5" s="1"/>
  <c r="T55" i="5" s="1"/>
  <c r="T56" i="5" s="1"/>
  <c r="T57" i="5" s="1"/>
  <c r="T58" i="5" s="1"/>
  <c r="T59" i="5" s="1"/>
  <c r="T60" i="5" s="1"/>
  <c r="T61" i="5" s="1"/>
  <c r="T62" i="5" s="1"/>
  <c r="T63" i="5" s="1"/>
  <c r="T64" i="5" s="1"/>
  <c r="T65" i="5" s="1"/>
  <c r="T66" i="5" s="1"/>
  <c r="T67" i="5" s="1"/>
  <c r="T68" i="5" s="1"/>
  <c r="H14" i="5"/>
  <c r="H26" i="5"/>
  <c r="H2" i="5"/>
  <c r="H35" i="5"/>
  <c r="H36" i="5"/>
  <c r="H18" i="5"/>
  <c r="H5" i="5"/>
  <c r="H28" i="5"/>
  <c r="H29" i="5"/>
  <c r="H6" i="5"/>
  <c r="H40" i="5"/>
  <c r="H38" i="5"/>
  <c r="H39" i="5"/>
  <c r="H7" i="5"/>
  <c r="H19" i="5"/>
  <c r="H20" i="5"/>
  <c r="H30" i="5"/>
  <c r="H31" i="5"/>
  <c r="H41" i="5"/>
  <c r="H32" i="5"/>
  <c r="H3" i="5"/>
  <c r="H43" i="5"/>
  <c r="H9" i="5"/>
  <c r="H15" i="5"/>
  <c r="H27" i="5"/>
  <c r="H17" i="5"/>
  <c r="H21" i="5"/>
  <c r="H22" i="5"/>
  <c r="H16" i="5"/>
  <c r="H23" i="5"/>
  <c r="H11" i="5"/>
  <c r="H10" i="5"/>
  <c r="H4" i="5"/>
  <c r="H42" i="5"/>
  <c r="H12" i="5"/>
  <c r="H44" i="5"/>
  <c r="H24" i="5"/>
  <c r="H45" i="5"/>
  <c r="H25" i="5"/>
  <c r="H33" i="5"/>
  <c r="H34" i="5"/>
  <c r="H13" i="5"/>
  <c r="H37" i="5"/>
  <c r="G53" i="5" l="1"/>
  <c r="G60" i="5"/>
  <c r="G52" i="5"/>
  <c r="G59" i="5"/>
  <c r="G51" i="5"/>
  <c r="G57" i="5"/>
</calcChain>
</file>

<file path=xl/sharedStrings.xml><?xml version="1.0" encoding="utf-8"?>
<sst xmlns="http://schemas.openxmlformats.org/spreadsheetml/2006/main" count="416" uniqueCount="213">
  <si>
    <t>MUNICIPIO</t>
  </si>
  <si>
    <r>
      <rPr>
        <b/>
        <sz val="10"/>
        <color theme="0"/>
        <rFont val="Open Sans"/>
        <family val="2"/>
      </rPr>
      <t>TIPO</t>
    </r>
  </si>
  <si>
    <r>
      <rPr>
        <b/>
        <sz val="10"/>
        <color theme="0"/>
        <rFont val="Open Sans"/>
        <family val="2"/>
      </rPr>
      <t>CAT.</t>
    </r>
  </si>
  <si>
    <r>
      <rPr>
        <b/>
        <sz val="10"/>
        <color theme="0"/>
        <rFont val="Open Sans"/>
        <family val="2"/>
      </rPr>
      <t>NOMBRE</t>
    </r>
  </si>
  <si>
    <t>HAB.</t>
  </si>
  <si>
    <t>PLAZAS</t>
  </si>
  <si>
    <r>
      <rPr>
        <b/>
        <sz val="10"/>
        <color theme="0"/>
        <rFont val="Open Sans"/>
        <family val="2"/>
      </rPr>
      <t>F.DECL.</t>
    </r>
  </si>
  <si>
    <t>AÑO</t>
  </si>
  <si>
    <t>BAJA</t>
  </si>
  <si>
    <t>BAJA2</t>
  </si>
  <si>
    <t>encargado</t>
  </si>
  <si>
    <t>email</t>
  </si>
  <si>
    <t>tel.</t>
  </si>
  <si>
    <t>tel.2</t>
  </si>
  <si>
    <t>Grupo de trabajo</t>
  </si>
  <si>
    <t>(en blanco)</t>
  </si>
  <si>
    <t>CUEVAS DEL VALLE</t>
  </si>
  <si>
    <r>
      <rPr>
        <sz val="10"/>
        <rFont val="Open Sans"/>
        <family val="2"/>
      </rPr>
      <t>CRAC</t>
    </r>
  </si>
  <si>
    <r>
      <rPr>
        <sz val="10"/>
        <rFont val="Open Sans"/>
        <family val="2"/>
      </rPr>
      <t>MORRERA</t>
    </r>
  </si>
  <si>
    <t>X</t>
  </si>
  <si>
    <r>
      <rPr>
        <sz val="10"/>
        <rFont val="Open Sans"/>
        <family val="2"/>
      </rPr>
      <t>CTR</t>
    </r>
  </si>
  <si>
    <r>
      <rPr>
        <sz val="10"/>
        <rFont val="Open Sans"/>
        <family val="2"/>
      </rPr>
      <t>CASA CHATO</t>
    </r>
  </si>
  <si>
    <t>Etiquetas de fila</t>
  </si>
  <si>
    <r>
      <rPr>
        <sz val="10"/>
        <rFont val="Open Sans"/>
        <family val="2"/>
      </rPr>
      <t>CR</t>
    </r>
  </si>
  <si>
    <r>
      <rPr>
        <sz val="10"/>
        <rFont val="Open Sans"/>
        <family val="2"/>
      </rPr>
      <t>LA CASA DE ROISSY</t>
    </r>
  </si>
  <si>
    <r>
      <rPr>
        <sz val="10"/>
        <rFont val="Open Sans"/>
        <family val="2"/>
      </rPr>
      <t>CRA</t>
    </r>
  </si>
  <si>
    <r>
      <rPr>
        <sz val="10"/>
        <rFont val="Open Sans"/>
        <family val="2"/>
      </rPr>
      <t>LOS MORAÑEGOS</t>
    </r>
  </si>
  <si>
    <t>SANTIAGO GONZALEZ GARCIA</t>
  </si>
  <si>
    <t>losmoranegos@gmail.com</t>
  </si>
  <si>
    <r>
      <rPr>
        <sz val="10"/>
        <rFont val="Open Sans"/>
        <family val="2"/>
      </rPr>
      <t>HTR</t>
    </r>
  </si>
  <si>
    <r>
      <rPr>
        <sz val="10"/>
        <rFont val="Open Sans"/>
        <family val="2"/>
      </rPr>
      <t>EL RINCONCITO DE GREDOS</t>
    </r>
  </si>
  <si>
    <t>MIGUEL ANGEL FERNANDEZ MARTINEZ</t>
  </si>
  <si>
    <t>reservas@rinconcitogredos.com</t>
  </si>
  <si>
    <r>
      <rPr>
        <sz val="10"/>
        <rFont val="Open Sans"/>
        <family val="2"/>
      </rPr>
      <t>ABEJARUCO</t>
    </r>
  </si>
  <si>
    <t>info@abejaruco.com</t>
  </si>
  <si>
    <t>CR</t>
  </si>
  <si>
    <t>EL TOROZO</t>
  </si>
  <si>
    <t>casaeltorozo@yahoo.es</t>
  </si>
  <si>
    <t>Total general</t>
  </si>
  <si>
    <r>
      <rPr>
        <sz val="10"/>
        <rFont val="Open Sans"/>
        <family val="2"/>
      </rPr>
      <t>EL PARAISO DE GREDOS</t>
    </r>
  </si>
  <si>
    <t>Mari Cruz y Satur</t>
  </si>
  <si>
    <t>reservas@paraisodegredos.es</t>
  </si>
  <si>
    <t>ok</t>
  </si>
  <si>
    <r>
      <rPr>
        <sz val="10"/>
        <rFont val="Open Sans"/>
        <family val="2"/>
      </rPr>
      <t>DONDE ESTELA</t>
    </r>
  </si>
  <si>
    <r>
      <rPr>
        <sz val="10"/>
        <rFont val="Open Sans"/>
        <family val="2"/>
      </rPr>
      <t>LAS PEGUERAS</t>
    </r>
  </si>
  <si>
    <t>Ana Rosa Rodríguez</t>
  </si>
  <si>
    <t>comerpanlucio@gmail.com</t>
  </si>
  <si>
    <r>
      <rPr>
        <sz val="10"/>
        <rFont val="Open Sans"/>
        <family val="2"/>
      </rPr>
      <t>CASA DE CHOCOLATE</t>
    </r>
  </si>
  <si>
    <r>
      <rPr>
        <sz val="10"/>
        <rFont val="Open Sans"/>
        <family val="2"/>
      </rPr>
      <t>LA PLAZA VIEJA</t>
    </r>
  </si>
  <si>
    <t>vanessabelmar@hotmail.com</t>
  </si>
  <si>
    <t>MOMBELTRÁN</t>
  </si>
  <si>
    <r>
      <rPr>
        <sz val="10"/>
        <rFont val="Open Sans"/>
        <family val="2"/>
      </rPr>
      <t>PO</t>
    </r>
  </si>
  <si>
    <r>
      <rPr>
        <sz val="10"/>
        <rFont val="Open Sans"/>
        <family val="2"/>
      </rPr>
      <t>RINCÓN DEL ÁNGEL</t>
    </r>
  </si>
  <si>
    <r>
      <rPr>
        <sz val="10"/>
        <rFont val="Open Sans"/>
        <family val="2"/>
      </rPr>
      <t>LA CASA DE MI PADRE</t>
    </r>
  </si>
  <si>
    <r>
      <rPr>
        <sz val="10"/>
        <rFont val="Open Sans"/>
        <family val="2"/>
      </rPr>
      <t>LOS TRANQUILLOS</t>
    </r>
  </si>
  <si>
    <r>
      <rPr>
        <sz val="10"/>
        <rFont val="Open Sans"/>
        <family val="2"/>
      </rPr>
      <t>LOS  OLIVOS</t>
    </r>
  </si>
  <si>
    <r>
      <rPr>
        <sz val="10"/>
        <rFont val="Open Sans"/>
        <family val="2"/>
      </rPr>
      <t>EL BARRANCO</t>
    </r>
  </si>
  <si>
    <t>crelbarranco@eresmas.com</t>
  </si>
  <si>
    <r>
      <rPr>
        <sz val="10"/>
        <rFont val="Open Sans"/>
        <family val="2"/>
      </rPr>
      <t>CASA RIATA</t>
    </r>
  </si>
  <si>
    <t>casariata@hotmail.com</t>
  </si>
  <si>
    <t>tejardearriba@unvillano.es</t>
  </si>
  <si>
    <t>fotografia@soniabergmann.com</t>
  </si>
  <si>
    <t>elnoru@hotmail.es</t>
  </si>
  <si>
    <t>Mari Luz</t>
  </si>
  <si>
    <t>mariluzizquierdo51@gmail.com</t>
  </si>
  <si>
    <t>casaruraldamiana@gmail.com</t>
  </si>
  <si>
    <t>ALTAS</t>
  </si>
  <si>
    <t>BAJAS</t>
  </si>
  <si>
    <t>SAN ESTEBAN DEL VALLE</t>
  </si>
  <si>
    <t>JOSÉ IGNACIO CABEZAS NIÑO</t>
  </si>
  <si>
    <t>casa_sanandres@hotmail.com</t>
  </si>
  <si>
    <t>MARIA JESUS BLAZQUEZ GUIJARRO</t>
  </si>
  <si>
    <t>posada@elmolinodelcubo.com</t>
  </si>
  <si>
    <t>ANTONIO NOVOA CONDE</t>
  </si>
  <si>
    <t>surdegredos@yahoo.es</t>
  </si>
  <si>
    <t>ESTHER FABIOLA DEGANO DEGANO</t>
  </si>
  <si>
    <t>info@casadelaabuela.es</t>
  </si>
  <si>
    <t>MARTIN MARTIN, CONCEPCIÓN</t>
  </si>
  <si>
    <t>mayteyali@gmail.com</t>
  </si>
  <si>
    <t>SANTA CRUZ DEL VALLE</t>
  </si>
  <si>
    <t>CELDRAN URIARTE, ANGEL</t>
  </si>
  <si>
    <t>aceldran@quironsalud.es</t>
  </si>
  <si>
    <t>segundo750@hotmail.com</t>
  </si>
  <si>
    <t>info@fincaelaguilojo.com</t>
  </si>
  <si>
    <t>VILLAREJO DEL VALLE</t>
  </si>
  <si>
    <t>CASA DEL ARRIERO</t>
  </si>
  <si>
    <r>
      <rPr>
        <sz val="10"/>
        <rFont val="Open Sans"/>
        <family val="2"/>
      </rPr>
      <t>CASA TERRERO</t>
    </r>
  </si>
  <si>
    <r>
      <rPr>
        <sz val="10"/>
        <rFont val="Open Sans"/>
        <family val="2"/>
      </rPr>
      <t>CASARURALDEGREDOS</t>
    </r>
  </si>
  <si>
    <r>
      <rPr>
        <sz val="10"/>
        <rFont val="Open Sans"/>
        <family val="2"/>
      </rPr>
      <t>LA FRESQUERA</t>
    </r>
  </si>
  <si>
    <r>
      <rPr>
        <sz val="10"/>
        <rFont val="Open Sans"/>
        <family val="2"/>
      </rPr>
      <t>ELELABORATORIO</t>
    </r>
  </si>
  <si>
    <t>Almudena Barba</t>
  </si>
  <si>
    <t>elelaboratorio@yahoo.es</t>
  </si>
  <si>
    <r>
      <rPr>
        <sz val="10"/>
        <rFont val="Open Sans"/>
        <family val="2"/>
      </rPr>
      <t>LA CALLEJA</t>
    </r>
  </si>
  <si>
    <t>Alberto Olayo</t>
  </si>
  <si>
    <t>yestola@gmail.com</t>
  </si>
  <si>
    <t>Total</t>
  </si>
  <si>
    <t>TIPO</t>
  </si>
  <si>
    <t>NOMBRE</t>
  </si>
  <si>
    <t>TEL.</t>
  </si>
  <si>
    <t>TEL.2</t>
  </si>
  <si>
    <t>WEB</t>
  </si>
  <si>
    <t>EMAIL</t>
  </si>
  <si>
    <t>Cuevas del Valle</t>
  </si>
  <si>
    <t>Hostal</t>
  </si>
  <si>
    <t>Real 79</t>
  </si>
  <si>
    <t>http://www.hostalreal79.bravehost.com</t>
  </si>
  <si>
    <t>hostalreal79@yahoo.es</t>
  </si>
  <si>
    <t>Apartamento</t>
  </si>
  <si>
    <t>La Hojarasca</t>
  </si>
  <si>
    <t>http://casaruralhojarasca.es/</t>
  </si>
  <si>
    <t>sotergon@gmail.com</t>
  </si>
  <si>
    <t>Vivienda de uso turístico</t>
  </si>
  <si>
    <t>Casa Calzada Romana</t>
  </si>
  <si>
    <t>casacalzadaromana@gmail.com</t>
  </si>
  <si>
    <t>El Paraje de Gredos</t>
  </si>
  <si>
    <t>Villarejo del Valle</t>
  </si>
  <si>
    <t>Ap. Rurales de Gredos</t>
  </si>
  <si>
    <t>César</t>
  </si>
  <si>
    <t>casaruraldegredos@gmail.com</t>
  </si>
  <si>
    <t>Casa Rubén Darío</t>
  </si>
  <si>
    <t>casarubendario11@gmail.com</t>
  </si>
  <si>
    <t>San Esteban del Valle</t>
  </si>
  <si>
    <t>Casa La Cuesta</t>
  </si>
  <si>
    <t>guijarroblazquez@hotmail.com</t>
  </si>
  <si>
    <t>Santa Cruz del Valle</t>
  </si>
  <si>
    <t>Casa de Campo La Charca Verde</t>
  </si>
  <si>
    <t>vickigomez@me.com</t>
  </si>
  <si>
    <t>Mombeltrán</t>
  </si>
  <si>
    <t>Marji</t>
  </si>
  <si>
    <t>hostalmarji@gmail.com</t>
  </si>
  <si>
    <t>Hostal del Duque</t>
  </si>
  <si>
    <t>lujuka@hotmail.com</t>
  </si>
  <si>
    <t>Balcones de la Villa</t>
  </si>
  <si>
    <t>http://www.balconesdelavilla.com</t>
  </si>
  <si>
    <t>balconesdelavilla@gmail.com</t>
  </si>
  <si>
    <t>Casa Petri</t>
  </si>
  <si>
    <t>petraromo123@hotmail.com</t>
  </si>
  <si>
    <t>Apartamentos Gredos</t>
  </si>
  <si>
    <t>apartamentosgredos@gmail.com</t>
  </si>
  <si>
    <t>Casa del Reloj</t>
  </si>
  <si>
    <t>javier1516@gmail.com</t>
  </si>
  <si>
    <t>El Palomar</t>
  </si>
  <si>
    <t>fecos62@gmail.com</t>
  </si>
  <si>
    <t>Cámping</t>
  </si>
  <si>
    <t>Prados Abiertos</t>
  </si>
  <si>
    <t>info@pradosabiertos.com</t>
  </si>
  <si>
    <t>joseesalmeron@gmail.com</t>
  </si>
  <si>
    <t>Correo electrónico</t>
  </si>
  <si>
    <t>Cuenta de MUNICIPIO</t>
  </si>
  <si>
    <t>DE JAVIER</t>
  </si>
  <si>
    <t>EL PLANTÍO (piscina municipal)</t>
  </si>
  <si>
    <t>EL PORTAZGO</t>
  </si>
  <si>
    <t>Beatriz</t>
  </si>
  <si>
    <t>portazgocuevas@gmail.com</t>
  </si>
  <si>
    <t>Mombeltrán * Diseminado * (Mombeltrán)</t>
  </si>
  <si>
    <t>RINCONCITO DE GREDOS</t>
  </si>
  <si>
    <t>Miguel</t>
  </si>
  <si>
    <t>reservas@rinconcitodegredos.es</t>
  </si>
  <si>
    <t>HOSTAL EL DUQUE</t>
  </si>
  <si>
    <t>LOS CHAPALES (piscina municipal)</t>
  </si>
  <si>
    <t>loschapales@gmail.com</t>
  </si>
  <si>
    <t>RINCÓN DEL ÁNGEL</t>
  </si>
  <si>
    <t>marichuchi65@gmail.com</t>
  </si>
  <si>
    <t>RIVERTRAN</t>
  </si>
  <si>
    <t>PRADOS ABIERTOS</t>
  </si>
  <si>
    <t>Jose</t>
  </si>
  <si>
    <t>CUATRO CAMINOS</t>
  </si>
  <si>
    <t>Nines</t>
  </si>
  <si>
    <t>casicata@hotmail.com</t>
  </si>
  <si>
    <t>EL MOLINO DEL CUBO</t>
  </si>
  <si>
    <t>María Jesús</t>
  </si>
  <si>
    <t>LA PARADA DEL ARRIERO</t>
  </si>
  <si>
    <t>Ignacio</t>
  </si>
  <si>
    <t>inacango@gmail.com</t>
  </si>
  <si>
    <t>%</t>
  </si>
  <si>
    <t>plazas ocupadas</t>
  </si>
  <si>
    <t>afluencia anual</t>
  </si>
  <si>
    <t>% ocupación año 2019 fines de semana</t>
  </si>
  <si>
    <t>% ocupación año 2019 todos los días</t>
  </si>
  <si>
    <t>% ocupación agosto 2019 todos los días</t>
  </si>
  <si>
    <t>% ocupación enero 2019 todos los días</t>
  </si>
  <si>
    <t>CLASES</t>
  </si>
  <si>
    <t>hoteles y hostales</t>
  </si>
  <si>
    <t>Ap. Y viviendas turísticas</t>
  </si>
  <si>
    <t>Cámpings</t>
  </si>
  <si>
    <t>Suma de PLAZAS</t>
  </si>
  <si>
    <t>Apartamentos y viviendas turísticas</t>
  </si>
  <si>
    <t>cámpings</t>
  </si>
  <si>
    <t>alojamientos de turismo rural</t>
  </si>
  <si>
    <r>
      <rPr>
        <sz val="10"/>
        <rFont val="Times New Roman"/>
        <charset val="204"/>
      </rPr>
      <t>TEJAR DE ARRIBA</t>
    </r>
  </si>
  <si>
    <r>
      <rPr>
        <sz val="10"/>
        <rFont val="Times New Roman"/>
        <charset val="204"/>
      </rPr>
      <t>LA CASA DEL REY</t>
    </r>
  </si>
  <si>
    <r>
      <rPr>
        <sz val="10"/>
        <rFont val="Times New Roman"/>
        <charset val="204"/>
      </rPr>
      <t>EL MOLINO</t>
    </r>
  </si>
  <si>
    <r>
      <rPr>
        <sz val="10"/>
        <rFont val="Times New Roman"/>
        <charset val="204"/>
      </rPr>
      <t>LA CASA DE LUZ EN LA VILLA</t>
    </r>
  </si>
  <si>
    <r>
      <rPr>
        <sz val="10"/>
        <rFont val="Times New Roman"/>
        <charset val="204"/>
      </rPr>
      <t>CASA DAMIANA</t>
    </r>
  </si>
  <si>
    <r>
      <rPr>
        <sz val="10"/>
        <rFont val="Times New Roman"/>
        <charset val="204"/>
      </rPr>
      <t>LORENZO</t>
    </r>
  </si>
  <si>
    <r>
      <rPr>
        <sz val="10"/>
        <rFont val="Times New Roman"/>
        <charset val="204"/>
      </rPr>
      <t>POSADA DE ESQUILADORES</t>
    </r>
  </si>
  <si>
    <r>
      <rPr>
        <sz val="10"/>
        <rFont val="Times New Roman"/>
        <charset val="204"/>
      </rPr>
      <t>TIA ELENA</t>
    </r>
  </si>
  <si>
    <r>
      <rPr>
        <sz val="10"/>
        <rFont val="Times New Roman"/>
        <charset val="204"/>
      </rPr>
      <t>SAN ANDRÉS</t>
    </r>
  </si>
  <si>
    <r>
      <rPr>
        <sz val="10"/>
        <rFont val="Times New Roman"/>
        <charset val="204"/>
      </rPr>
      <t>EL MOLINO DEL CUBO</t>
    </r>
  </si>
  <si>
    <r>
      <rPr>
        <sz val="10"/>
        <rFont val="Times New Roman"/>
        <charset val="204"/>
      </rPr>
      <t>SUR DE GREDOS I</t>
    </r>
  </si>
  <si>
    <r>
      <rPr>
        <sz val="10"/>
        <rFont val="Times New Roman"/>
        <charset val="204"/>
      </rPr>
      <t>SUR DE GREDOS II</t>
    </r>
  </si>
  <si>
    <r>
      <rPr>
        <sz val="10"/>
        <rFont val="Times New Roman"/>
        <charset val="204"/>
      </rPr>
      <t>LA CASA DE LA ABUELA</t>
    </r>
  </si>
  <si>
    <r>
      <rPr>
        <sz val="10"/>
        <rFont val="Times New Roman"/>
        <charset val="204"/>
      </rPr>
      <t>LA CIRUJANA</t>
    </r>
  </si>
  <si>
    <r>
      <rPr>
        <sz val="10"/>
        <rFont val="Times New Roman"/>
        <charset val="204"/>
      </rPr>
      <t>EL BALCÓN DE GREDOS</t>
    </r>
  </si>
  <si>
    <r>
      <rPr>
        <sz val="10"/>
        <rFont val="Times New Roman"/>
        <charset val="204"/>
      </rPr>
      <t>LA BALCONADA DE GREDOS</t>
    </r>
  </si>
  <si>
    <r>
      <rPr>
        <sz val="10"/>
        <rFont val="Times New Roman"/>
        <charset val="204"/>
      </rPr>
      <t>FINCA EL AGUILOJO</t>
    </r>
  </si>
  <si>
    <r>
      <rPr>
        <sz val="10"/>
        <rFont val="Times New Roman"/>
        <charset val="204"/>
      </rPr>
      <t>LAS LANCHAS</t>
    </r>
  </si>
  <si>
    <r>
      <rPr>
        <sz val="10"/>
        <rFont val="Times New Roman"/>
        <charset val="204"/>
      </rPr>
      <t>EL LABORATORIO</t>
    </r>
  </si>
  <si>
    <t>todos</t>
  </si>
  <si>
    <t>afluencia</t>
  </si>
  <si>
    <t>Cuenta de AÑO</t>
  </si>
  <si>
    <t>Cuenta de BAJA</t>
  </si>
  <si>
    <t>Cuenta de CLASES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</si>
</sst>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##\ ##\ ##\ ##"/>
    <numFmt numFmtId="165" formatCode="_-* #,##0\ _€_-;\-* #,##0\ _€_-;_-* &quot;-&quot;??\ _€_-;_-@_-"/>
  </numFmts>
  <fonts count="11" x14ac:knownFonts="1">
    <font>
      <sz val="10"/>
      <color rgb="FF000000"/>
      <name val="Times New Roman"/>
      <charset val="204"/>
    </font>
    <font>
      <sz val="10"/>
      <color rgb="FF000000"/>
      <name val="Open Sans"/>
      <family val="2"/>
    </font>
    <font>
      <sz val="10"/>
      <name val="Open Sans"/>
      <family val="2"/>
    </font>
    <font>
      <b/>
      <sz val="10"/>
      <color theme="0"/>
      <name val="Open Sans"/>
      <family val="2"/>
    </font>
    <font>
      <sz val="10"/>
      <color theme="0"/>
      <name val="Open Sans"/>
      <family val="2"/>
    </font>
    <font>
      <sz val="10"/>
      <color rgb="FF000000"/>
      <name val="Open Sans"/>
      <family val="2"/>
    </font>
    <font>
      <sz val="10"/>
      <color theme="0"/>
      <name val="Open Sans"/>
      <family val="2"/>
    </font>
    <font>
      <u/>
      <sz val="10"/>
      <color theme="10"/>
      <name val="Times New Roman"/>
      <family val="1"/>
    </font>
    <font>
      <sz val="10"/>
      <color rgb="FF000000"/>
      <name val="Times New Roman"/>
      <charset val="204"/>
    </font>
    <font>
      <sz val="10"/>
      <color rgb="FF000000"/>
      <name val="Open Sans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14" fontId="1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64" fontId="4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left" vertical="top"/>
    </xf>
    <xf numFmtId="14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16" fontId="1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164" fontId="5" fillId="0" borderId="0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left" vertical="top"/>
    </xf>
    <xf numFmtId="0" fontId="5" fillId="0" borderId="0" xfId="0" pivotButton="1" applyFont="1" applyFill="1" applyBorder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/>
    </xf>
    <xf numFmtId="0" fontId="0" fillId="2" borderId="1" xfId="0" applyFill="1" applyBorder="1" applyAlignment="1">
      <alignment horizontal="center"/>
    </xf>
    <xf numFmtId="9" fontId="1" fillId="0" borderId="0" xfId="3" applyFont="1" applyFill="1" applyBorder="1" applyAlignment="1">
      <alignment horizontal="center" vertical="top"/>
    </xf>
    <xf numFmtId="165" fontId="1" fillId="0" borderId="0" xfId="2" applyNumberFormat="1" applyFont="1" applyFill="1" applyBorder="1" applyAlignment="1">
      <alignment horizontal="right" vertical="top"/>
    </xf>
    <xf numFmtId="165" fontId="1" fillId="0" borderId="0" xfId="2" applyNumberFormat="1" applyFont="1" applyFill="1" applyBorder="1" applyAlignment="1">
      <alignment horizontal="center" vertical="top"/>
    </xf>
    <xf numFmtId="0" fontId="0" fillId="0" borderId="0" xfId="0" pivotButton="1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14" fontId="9" fillId="0" borderId="0" xfId="0" applyNumberFormat="1" applyFont="1" applyFill="1" applyBorder="1" applyAlignment="1">
      <alignment horizontal="left" vertical="top"/>
    </xf>
    <xf numFmtId="1" fontId="1" fillId="0" borderId="0" xfId="0" applyNumberFormat="1" applyFont="1" applyFill="1" applyBorder="1" applyAlignment="1">
      <alignment horizontal="center" vertical="top"/>
    </xf>
    <xf numFmtId="0" fontId="9" fillId="0" borderId="0" xfId="0" pivotButton="1" applyFont="1" applyFill="1" applyBorder="1" applyAlignment="1">
      <alignment horizontal="left" vertical="top"/>
    </xf>
    <xf numFmtId="0" fontId="9" fillId="0" borderId="0" xfId="0" applyNumberFormat="1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4">
    <cellStyle name="Hyperlink" xfId="1"/>
    <cellStyle name="Millares" xfId="2" builtinId="3"/>
    <cellStyle name="Normal" xfId="0" builtinId="0"/>
    <cellStyle name="Porcentaje" xfId="3" builtinId="5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b val="0"/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top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name val="Open Sans"/>
        <scheme val="none"/>
      </font>
      <alignment horizontal="center" vertical="top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name val="Open Sans"/>
        <scheme val="none"/>
      </font>
    </dxf>
    <dxf>
      <font>
        <b val="0"/>
        <strike val="0"/>
        <outline val="0"/>
        <shadow val="0"/>
        <u val="none"/>
        <vertAlign val="baseline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color auto="1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vertAlign val="baseline"/>
        <sz val="10"/>
        <name val="Open Sans"/>
        <scheme val="none"/>
      </font>
    </dxf>
    <dxf>
      <font>
        <strike val="0"/>
        <outline val="0"/>
        <shadow val="0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4" formatCode="###\ ##\ ##\ ##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color theme="0"/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  <dxf>
      <font>
        <name val="Open Sans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s-ES"/>
              <a:t>Alojamientos de turismo rural por año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altas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'Al. Turismo rural'!$Q$50:$Q$68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</c:numCache>
            </c:numRef>
          </c:cat>
          <c:val>
            <c:numRef>
              <c:f>'Al. Turismo rural'!$R$50:$R$68</c:f>
              <c:numCache>
                <c:formatCode>General</c:formatCode>
                <c:ptCount val="19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8D-4311-9892-7A2D29B6F7B9}"/>
            </c:ext>
          </c:extLst>
        </c:ser>
        <c:ser>
          <c:idx val="2"/>
          <c:order val="2"/>
          <c:tx>
            <c:v>bajas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'Al. Turismo rural'!$Q$50:$Q$68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</c:numCache>
            </c:numRef>
          </c:cat>
          <c:val>
            <c:numRef>
              <c:f>'Al. Turismo rural'!$S$50:$S$68</c:f>
              <c:numCache>
                <c:formatCode>General</c:formatCode>
                <c:ptCount val="19"/>
                <c:pt idx="6">
                  <c:v>1</c:v>
                </c:pt>
                <c:pt idx="7">
                  <c:v>1</c:v>
                </c:pt>
                <c:pt idx="9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F8-4904-820D-954D19AB8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6917600"/>
        <c:axId val="-1446913792"/>
      </c:barChart>
      <c:lineChart>
        <c:grouping val="standard"/>
        <c:varyColors val="0"/>
        <c:ser>
          <c:idx val="1"/>
          <c:order val="1"/>
          <c:tx>
            <c:v>acumulado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'Al. Turismo rural'!$Q$50:$Q$68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</c:numCache>
            </c:numRef>
          </c:cat>
          <c:val>
            <c:numRef>
              <c:f>'Al. Turismo rural'!$T$50:$T$68</c:f>
              <c:numCache>
                <c:formatCode>General</c:formatCode>
                <c:ptCount val="19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22</c:v>
                </c:pt>
                <c:pt idx="9">
                  <c:v>23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26</c:v>
                </c:pt>
                <c:pt idx="14">
                  <c:v>24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8D-4311-9892-7A2D29B6F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6913248"/>
        <c:axId val="-1446916512"/>
      </c:lineChart>
      <c:catAx>
        <c:axId val="-144691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-1446913792"/>
        <c:crosses val="autoZero"/>
        <c:auto val="1"/>
        <c:lblAlgn val="ctr"/>
        <c:lblOffset val="100"/>
        <c:noMultiLvlLbl val="0"/>
      </c:catAx>
      <c:valAx>
        <c:axId val="-144691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70C0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-1446917600"/>
        <c:crosses val="autoZero"/>
        <c:crossBetween val="between"/>
      </c:valAx>
      <c:valAx>
        <c:axId val="-1446916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accent4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s-ES"/>
          </a:p>
        </c:txPr>
        <c:crossAx val="-1446913248"/>
        <c:crosses val="max"/>
        <c:crossBetween val="between"/>
      </c:valAx>
      <c:catAx>
        <c:axId val="-1446913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46916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352425</xdr:colOff>
      <xdr:row>47</xdr:row>
      <xdr:rowOff>119061</xdr:rowOff>
    </xdr:from>
    <xdr:to>
      <xdr:col>32</xdr:col>
      <xdr:colOff>180975</xdr:colOff>
      <xdr:row>69</xdr:row>
      <xdr:rowOff>9524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ADR/Planes%20Sostenibilidad%20Tur&#237;stica%20en%20destinos/Memoria/Fichas%20socioecon&#243;micas/grado%20ocupaci&#243;n%20plazas%20&#193;vi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-2070"/>
      <sheetName val="Hoja1"/>
      <sheetName val="Hoja2"/>
    </sheetNames>
    <sheetDataSet>
      <sheetData sheetId="0" refreshError="1"/>
      <sheetData sheetId="1" refreshError="1"/>
      <sheetData sheetId="2">
        <row r="19">
          <cell r="E19">
            <v>0.61603902360687335</v>
          </cell>
          <cell r="G19">
            <v>0.44568240627485173</v>
          </cell>
          <cell r="I19">
            <v>0.43290539206004347</v>
          </cell>
          <cell r="K19">
            <v>0.35843187256097075</v>
          </cell>
        </row>
        <row r="26">
          <cell r="E26">
            <v>0.23485110922480443</v>
          </cell>
          <cell r="G26">
            <v>7.3647964023752718E-3</v>
          </cell>
          <cell r="I26">
            <v>0.1071583758923281</v>
          </cell>
          <cell r="K26">
            <v>5.6307266339995679E-2</v>
          </cell>
        </row>
        <row r="27">
          <cell r="E27">
            <v>0.40127540975054349</v>
          </cell>
          <cell r="G27">
            <v>0.10837228461524041</v>
          </cell>
          <cell r="I27">
            <v>0.20898896989903731</v>
          </cell>
          <cell r="K27">
            <v>0.15979880140411937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cel Services" refreshedDate="44306.401343055557" createdVersion="6" refreshedVersion="7" minRefreshableVersion="3" recordCount="13">
  <cacheSource type="worksheet">
    <worksheetSource name="Tabla2"/>
  </cacheSource>
  <cacheFields count="6">
    <cacheField name="MUNICIPIO" numFmtId="0">
      <sharedItems count="5">
        <s v="Cuevas del Valle"/>
        <s v="Mombeltrán"/>
        <s v="Mombeltrán * Diseminado * (Mombeltrán)"/>
        <s v="San Esteban del Valle"/>
        <s v="Villarejo del Valle"/>
      </sharedItems>
    </cacheField>
    <cacheField name="NOMBRE" numFmtId="0">
      <sharedItems/>
    </cacheField>
    <cacheField name="encargado" numFmtId="0">
      <sharedItems containsBlank="1"/>
    </cacheField>
    <cacheField name="Correo electrónico" numFmtId="0">
      <sharedItems containsBlank="1"/>
    </cacheField>
    <cacheField name="tel." numFmtId="164">
      <sharedItems containsString="0" containsBlank="1" containsNumber="1" containsInteger="1" minValue="608624764" maxValue="920384153"/>
    </cacheField>
    <cacheField name="tel.2" numFmtId="164">
      <sharedItems containsString="0" containsBlank="1" containsNumber="1" containsInteger="1" minValue="627512474" maxValue="9203865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xcel Services" refreshedDate="44307.334112847224" createdVersion="6" refreshedVersion="7" minRefreshableVersion="3" recordCount="44">
  <cacheSource type="worksheet">
    <worksheetSource name="Tabla1"/>
  </cacheSource>
  <cacheFields count="15">
    <cacheField name="MUNICIPIO" numFmtId="0">
      <sharedItems/>
    </cacheField>
    <cacheField name="TIPO" numFmtId="0">
      <sharedItems/>
    </cacheField>
    <cacheField name="CAT." numFmtId="0">
      <sharedItems containsString="0" containsBlank="1" containsNumber="1" containsInteger="1" minValue="1" maxValue="4" count="5">
        <n v="2"/>
        <m/>
        <n v="4"/>
        <n v="1"/>
        <n v="3"/>
      </sharedItems>
    </cacheField>
    <cacheField name="NOMBRE" numFmtId="0">
      <sharedItems/>
    </cacheField>
    <cacheField name="HAB." numFmtId="0">
      <sharedItems containsString="0" containsBlank="1" containsNumber="1" containsInteger="1" minValue="1" maxValue="15"/>
    </cacheField>
    <cacheField name="PLAZAS" numFmtId="0">
      <sharedItems containsSemiMixedTypes="0" containsString="0" containsNumber="1" containsInteger="1" minValue="2" maxValue="28"/>
    </cacheField>
    <cacheField name="F.DECL." numFmtId="14">
      <sharedItems containsNonDate="0" containsDate="1" containsString="0" containsBlank="1" minDate="2001-01-24T00:00:00" maxDate="2020-12-04T00:00:00"/>
    </cacheField>
    <cacheField name="AÑO" numFmtId="0">
      <sharedItems containsString="0" containsBlank="1" containsNumber="1" containsInteger="1" minValue="2001" maxValue="2020" count="20">
        <n v="2001"/>
        <n v="2008"/>
        <n v="2015"/>
        <n v="2003"/>
        <n v="2005"/>
        <n v="2006"/>
        <m/>
        <n v="2009"/>
        <n v="2017"/>
        <n v="2020"/>
        <n v="2010"/>
        <n v="2014"/>
        <n v="2011"/>
        <n v="2007"/>
        <n v="2012"/>
        <n v="2018"/>
        <n v="2019"/>
        <n v="2004"/>
        <n v="2002"/>
        <n v="2016"/>
      </sharedItems>
    </cacheField>
    <cacheField name="BAJA" numFmtId="0">
      <sharedItems containsString="0" containsBlank="1" containsNumber="1" containsInteger="1" minValue="2007" maxValue="2020" count="11">
        <n v="2015"/>
        <n v="2018"/>
        <m/>
        <n v="2007"/>
        <n v="2010"/>
        <n v="2019"/>
        <n v="2014"/>
        <n v="2017"/>
        <n v="2016"/>
        <n v="2008"/>
        <n v="2020"/>
      </sharedItems>
    </cacheField>
    <cacheField name="BAJA2" numFmtId="0">
      <sharedItems containsBlank="1"/>
    </cacheField>
    <cacheField name="encargado" numFmtId="0">
      <sharedItems containsBlank="1"/>
    </cacheField>
    <cacheField name="email" numFmtId="0">
      <sharedItems containsBlank="1"/>
    </cacheField>
    <cacheField name="tel." numFmtId="0">
      <sharedItems containsString="0" containsBlank="1" containsNumber="1" containsInteger="1" minValue="600221000" maxValue="920383519"/>
    </cacheField>
    <cacheField name="tel.2" numFmtId="164">
      <sharedItems containsString="0" containsBlank="1" containsNumber="1" containsInteger="1" minValue="649789059" maxValue="920383258"/>
    </cacheField>
    <cacheField name="Grupo de trabajo" numFmtId="164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usuario" refreshedDate="44322.394046759262" createdVersion="5" refreshedVersion="5" minRefreshableVersion="3" recordCount="17">
  <cacheSource type="worksheet">
    <worksheetSource name="Tabla3"/>
  </cacheSource>
  <cacheFields count="10">
    <cacheField name="MUNICIPIO" numFmtId="0">
      <sharedItems/>
    </cacheField>
    <cacheField name="CLASES" numFmtId="0">
      <sharedItems count="3">
        <s v="hoteles y hostales"/>
        <s v="Ap. Y viviendas turísticas"/>
        <s v="Cámpings"/>
      </sharedItems>
    </cacheField>
    <cacheField name="TIPO" numFmtId="0">
      <sharedItems/>
    </cacheField>
    <cacheField name="NOMBRE" numFmtId="0">
      <sharedItems/>
    </cacheField>
    <cacheField name="TEL." numFmtId="164">
      <sharedItems containsSemiMixedTypes="0" containsString="0" containsNumber="1" containsInteger="1" minValue="608624764" maxValue="920386061"/>
    </cacheField>
    <cacheField name="TEL.2" numFmtId="164">
      <sharedItems containsString="0" containsBlank="1" containsNumber="1" containsInteger="1" minValue="610254040" maxValue="687941303"/>
    </cacheField>
    <cacheField name="WEB" numFmtId="0">
      <sharedItems containsBlank="1"/>
    </cacheField>
    <cacheField name="EMAIL" numFmtId="0">
      <sharedItems containsBlank="1"/>
    </cacheField>
    <cacheField name="PLAZAS" numFmtId="0">
      <sharedItems containsSemiMixedTypes="0" containsString="0" containsNumber="1" containsInteger="1" minValue="4" maxValue="678"/>
    </cacheField>
    <cacheField name="Grupo de trabaj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x v="0"/>
    <s v="DE JAVIER"/>
    <m/>
    <m/>
    <n v="655027328"/>
    <m/>
  </r>
  <r>
    <x v="0"/>
    <s v="EL PLANTÍO (piscina municipal)"/>
    <m/>
    <m/>
    <n v="920384138"/>
    <m/>
  </r>
  <r>
    <x v="0"/>
    <s v="EL PONTÓN"/>
    <m/>
    <m/>
    <n v="920383220"/>
    <m/>
  </r>
  <r>
    <x v="0"/>
    <s v="EL PORTAZGO"/>
    <s v="Beatriz"/>
    <s v="portazgocuevas@gmail.com"/>
    <n v="920384153"/>
    <m/>
  </r>
  <r>
    <x v="0"/>
    <s v="RINCONCITO DE GREDOS"/>
    <s v="Miguel"/>
    <m/>
    <n v="920383288"/>
    <m/>
  </r>
  <r>
    <x v="1"/>
    <s v="HOSTAL EL DUQUE"/>
    <m/>
    <s v="lujuka@hotmail.com"/>
    <n v="687484869"/>
    <m/>
  </r>
  <r>
    <x v="1"/>
    <s v="LOS CHAPALES (piscina municipal)"/>
    <m/>
    <s v="loschapales@gmail.com"/>
    <n v="617207039"/>
    <m/>
  </r>
  <r>
    <x v="1"/>
    <s v="RINCÓN DEL ÁNGEL"/>
    <m/>
    <s v="marichuchi65@gmail.com"/>
    <n v="686999086"/>
    <n v="920386504"/>
  </r>
  <r>
    <x v="1"/>
    <s v="RIVERTRAN"/>
    <m/>
    <m/>
    <m/>
    <m/>
  </r>
  <r>
    <x v="2"/>
    <s v="PRADOS ABIERTOS"/>
    <m/>
    <s v="joseesalmeron@gmail.com"/>
    <n v="608624764"/>
    <m/>
  </r>
  <r>
    <x v="3"/>
    <s v="CUATRO CAMINOS"/>
    <s v="Nines"/>
    <s v="casicata@hotmail.com"/>
    <n v="920383436"/>
    <m/>
  </r>
  <r>
    <x v="3"/>
    <s v="EL MOLINO DEL CUBO"/>
    <s v="María Jesús"/>
    <s v="posada@elmolinodelcubo.com"/>
    <n v="920383519"/>
    <m/>
  </r>
  <r>
    <x v="4"/>
    <s v="LA PARADA DEL ARRIERO"/>
    <s v="Ignacio"/>
    <s v="inacamgo@gmail.com"/>
    <n v="920082962"/>
    <n v="62751247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4">
  <r>
    <s v="CUEVAS DEL VALLE"/>
    <s v="CRAC"/>
    <x v="0"/>
    <s v="MORRERA"/>
    <n v="2"/>
    <n v="4"/>
    <d v="2001-07-23T00:00:00"/>
    <x v="0"/>
    <x v="0"/>
    <s v="X"/>
    <m/>
    <m/>
    <m/>
    <m/>
    <m/>
  </r>
  <r>
    <s v="CUEVAS DEL VALLE"/>
    <s v="CTR"/>
    <x v="1"/>
    <s v="CASA CHATO"/>
    <n v="13"/>
    <n v="25"/>
    <d v="2008-12-22T00:00:00"/>
    <x v="1"/>
    <x v="0"/>
    <s v="X"/>
    <m/>
    <m/>
    <m/>
    <m/>
    <m/>
  </r>
  <r>
    <s v="CUEVAS DEL VALLE"/>
    <s v="CR"/>
    <x v="2"/>
    <s v="LA CASA DE ROISSY"/>
    <n v="1"/>
    <n v="2"/>
    <d v="2015-12-10T00:00:00"/>
    <x v="2"/>
    <x v="1"/>
    <s v="X"/>
    <m/>
    <m/>
    <m/>
    <m/>
    <m/>
  </r>
  <r>
    <s v="CUEVAS DEL VALLE"/>
    <s v="CRA"/>
    <x v="3"/>
    <s v="LOS MORAÑEGOS"/>
    <n v="5"/>
    <n v="10"/>
    <d v="2003-12-18T00:00:00"/>
    <x v="3"/>
    <x v="2"/>
    <m/>
    <s v="SANTIAGO GONZALEZ GARCIA"/>
    <s v="losmoranegos@gmail.com"/>
    <n v="605330855"/>
    <m/>
    <m/>
  </r>
  <r>
    <s v="CUEVAS DEL VALLE"/>
    <s v="HTR"/>
    <x v="2"/>
    <s v="EL RINCONCITO DE GREDOS"/>
    <n v="15"/>
    <n v="28"/>
    <d v="2005-04-11T00:00:00"/>
    <x v="4"/>
    <x v="2"/>
    <m/>
    <s v="MIGUEL ANGEL FERNANDEZ MARTINEZ"/>
    <s v="reservas@rinconcitogredos.com"/>
    <n v="920383288"/>
    <m/>
    <m/>
  </r>
  <r>
    <s v="CUEVAS DEL VALLE"/>
    <s v="HTR"/>
    <x v="4"/>
    <s v="ABEJARUCO"/>
    <n v="10"/>
    <n v="22"/>
    <d v="2006-12-04T00:00:00"/>
    <x v="5"/>
    <x v="2"/>
    <m/>
    <m/>
    <s v="info@abejaruco.com"/>
    <n v="639666623"/>
    <m/>
    <m/>
  </r>
  <r>
    <s v="CUEVAS DEL VALLE"/>
    <s v="CR"/>
    <x v="4"/>
    <s v="EL TOROZO"/>
    <m/>
    <n v="6"/>
    <m/>
    <x v="6"/>
    <x v="2"/>
    <m/>
    <m/>
    <s v="casaeltorozo@yahoo.es"/>
    <n v="658827644"/>
    <n v="920383258"/>
    <m/>
  </r>
  <r>
    <s v="CUEVAS DEL VALLE"/>
    <s v="HTR"/>
    <x v="4"/>
    <s v="EL PARAISO DE GREDOS"/>
    <n v="7"/>
    <n v="15"/>
    <d v="2009-08-03T00:00:00"/>
    <x v="7"/>
    <x v="2"/>
    <m/>
    <s v="Mari Cruz y Satur"/>
    <s v="reservas@paraisodegredos.es"/>
    <n v="920383226"/>
    <n v="649789059"/>
    <s v="ok"/>
  </r>
  <r>
    <s v="CUEVAS DEL VALLE"/>
    <s v="HTR"/>
    <x v="0"/>
    <s v="DONDE ESTELA"/>
    <n v="13"/>
    <n v="25"/>
    <d v="2015-11-30T00:00:00"/>
    <x v="2"/>
    <x v="2"/>
    <s v="X"/>
    <m/>
    <m/>
    <n v="665109911"/>
    <m/>
    <m/>
  </r>
  <r>
    <s v="CUEVAS DEL VALLE"/>
    <s v="CR"/>
    <x v="2"/>
    <s v="LAS PEGUERAS"/>
    <n v="4"/>
    <n v="6"/>
    <d v="2015-02-24T00:00:00"/>
    <x v="2"/>
    <x v="2"/>
    <m/>
    <s v="Ana Rosa Rodríguez"/>
    <s v="comerpanlucio@gmail.com"/>
    <n v="665989955"/>
    <m/>
    <s v="ok"/>
  </r>
  <r>
    <s v="CUEVAS DEL VALLE"/>
    <s v="CR"/>
    <x v="2"/>
    <s v="CASA DE CHOCOLATE"/>
    <n v="2"/>
    <n v="4"/>
    <d v="2017-09-13T00:00:00"/>
    <x v="8"/>
    <x v="2"/>
    <m/>
    <s v="Ana Rosa Rodríguez"/>
    <s v="comerpanlucio@gmail.com"/>
    <n v="665989955"/>
    <m/>
    <s v="ok"/>
  </r>
  <r>
    <s v="CUEVAS DEL VALLE"/>
    <s v="CR"/>
    <x v="4"/>
    <s v="LA PLAZA VIEJA"/>
    <n v="6"/>
    <n v="11"/>
    <d v="2020-07-29T00:00:00"/>
    <x v="9"/>
    <x v="2"/>
    <m/>
    <m/>
    <s v="vanessabelmar@hotmail.com"/>
    <n v="679567950"/>
    <m/>
    <m/>
  </r>
  <r>
    <s v="MOMBELTRÁN"/>
    <s v="PO"/>
    <x v="1"/>
    <s v="RINCÓN DEL ÁNGEL"/>
    <n v="3"/>
    <n v="6"/>
    <d v="2001-01-24T00:00:00"/>
    <x v="0"/>
    <x v="3"/>
    <s v="X"/>
    <m/>
    <m/>
    <m/>
    <m/>
    <m/>
  </r>
  <r>
    <s v="MOMBELTRÁN"/>
    <s v="CRA"/>
    <x v="1"/>
    <s v="LA CASA DE MI PADRE"/>
    <n v="1"/>
    <n v="2"/>
    <d v="2010-05-31T00:00:00"/>
    <x v="10"/>
    <x v="4"/>
    <s v="X"/>
    <m/>
    <m/>
    <m/>
    <m/>
    <m/>
  </r>
  <r>
    <s v="MOMBELTRÁN"/>
    <s v="CR"/>
    <x v="3"/>
    <s v="LOS TRANQUILLOS"/>
    <n v="2"/>
    <n v="4"/>
    <d v="2014-05-20T00:00:00"/>
    <x v="11"/>
    <x v="0"/>
    <s v="X"/>
    <m/>
    <m/>
    <m/>
    <m/>
    <m/>
  </r>
  <r>
    <s v="MOMBELTRÁN"/>
    <s v="CRA"/>
    <x v="4"/>
    <s v="LOS  OLIVOS"/>
    <n v="4"/>
    <n v="8"/>
    <d v="2011-04-07T00:00:00"/>
    <x v="12"/>
    <x v="5"/>
    <s v="X"/>
    <m/>
    <m/>
    <m/>
    <m/>
    <m/>
  </r>
  <r>
    <s v="MOMBELTRÁN"/>
    <s v="CRA"/>
    <x v="2"/>
    <s v="EL BARRANCO"/>
    <n v="5"/>
    <n v="9"/>
    <d v="2003-04-04T00:00:00"/>
    <x v="3"/>
    <x v="2"/>
    <m/>
    <m/>
    <s v="crelbarranco@eresmas.com"/>
    <n v="686833054"/>
    <n v="920216243"/>
    <m/>
  </r>
  <r>
    <s v="MOMBELTRÁN"/>
    <s v="CRA"/>
    <x v="2"/>
    <s v="CASA RIATA"/>
    <n v="4"/>
    <n v="8"/>
    <d v="2006-12-27T00:00:00"/>
    <x v="5"/>
    <x v="2"/>
    <m/>
    <m/>
    <s v="casariata@hotmail.com"/>
    <n v="669761989"/>
    <m/>
    <m/>
  </r>
  <r>
    <s v="MOMBELTRÁN"/>
    <s v="CRA"/>
    <x v="2"/>
    <s v="TEJAR DE ARRIBA"/>
    <n v="4"/>
    <n v="8"/>
    <d v="2007-04-16T00:00:00"/>
    <x v="13"/>
    <x v="2"/>
    <m/>
    <m/>
    <s v="tejardearriba@unvillano.es"/>
    <n v="699426886"/>
    <m/>
    <m/>
  </r>
  <r>
    <s v="MOMBELTRÁN"/>
    <s v="CRA"/>
    <x v="4"/>
    <s v="LA CASA DEL REY"/>
    <n v="3"/>
    <n v="6"/>
    <d v="2011-12-16T00:00:00"/>
    <x v="12"/>
    <x v="2"/>
    <m/>
    <m/>
    <s v="fotografia@soniabergmann.com"/>
    <n v="606934000"/>
    <m/>
    <m/>
  </r>
  <r>
    <s v="MOMBELTRÁN"/>
    <s v="CRA"/>
    <x v="4"/>
    <s v="EL MOLINO"/>
    <n v="4"/>
    <n v="8"/>
    <d v="2012-02-02T00:00:00"/>
    <x v="14"/>
    <x v="2"/>
    <m/>
    <m/>
    <s v="elnoru@hotmail.es"/>
    <n v="609467633"/>
    <m/>
    <m/>
  </r>
  <r>
    <s v="MOMBELTRÁN"/>
    <s v="CR"/>
    <x v="0"/>
    <s v="LA CASA DE LUZ EN LA VILLA"/>
    <n v="3"/>
    <n v="6"/>
    <d v="2015-02-05T00:00:00"/>
    <x v="2"/>
    <x v="2"/>
    <m/>
    <s v="Mari Luz"/>
    <s v="mariluzizquierdo51@gmail.com"/>
    <n v="619366904"/>
    <m/>
    <m/>
  </r>
  <r>
    <s v="MOMBELTRÁN"/>
    <s v="CR"/>
    <x v="2"/>
    <s v="CASA DAMIANA"/>
    <n v="5"/>
    <n v="8"/>
    <d v="2018-08-22T00:00:00"/>
    <x v="15"/>
    <x v="2"/>
    <m/>
    <m/>
    <s v="casaruraldamiana@gmail.com"/>
    <n v="670890075"/>
    <m/>
    <m/>
  </r>
  <r>
    <s v="MOMBELTRÁN"/>
    <s v="CR"/>
    <x v="4"/>
    <s v="LORENZO"/>
    <n v="2"/>
    <n v="4"/>
    <d v="2019-08-02T00:00:00"/>
    <x v="16"/>
    <x v="2"/>
    <s v="X"/>
    <m/>
    <m/>
    <n v="659109539"/>
    <m/>
    <m/>
  </r>
  <r>
    <s v="SAN ESTEBAN DEL VALLE"/>
    <s v="PO"/>
    <x v="1"/>
    <s v="POSADA DE ESQUILADORES"/>
    <n v="12"/>
    <n v="22"/>
    <d v="2001-07-19T00:00:00"/>
    <x v="0"/>
    <x v="6"/>
    <s v="X"/>
    <m/>
    <m/>
    <m/>
    <m/>
    <m/>
  </r>
  <r>
    <s v="SAN ESTEBAN DEL VALLE"/>
    <s v="CRA"/>
    <x v="0"/>
    <s v="TIA ELENA"/>
    <n v="5"/>
    <n v="10"/>
    <d v="2010-10-13T00:00:00"/>
    <x v="10"/>
    <x v="7"/>
    <s v="X"/>
    <m/>
    <m/>
    <m/>
    <m/>
    <m/>
  </r>
  <r>
    <s v="SAN ESTEBAN DEL VALLE"/>
    <s v="CRAC"/>
    <x v="2"/>
    <s v="SAN ANDRÉS"/>
    <n v="4"/>
    <n v="8"/>
    <d v="2004-12-17T00:00:00"/>
    <x v="17"/>
    <x v="2"/>
    <m/>
    <s v="JOSÉ IGNACIO CABEZAS NIÑO"/>
    <s v="casa_sanandres@hotmail.com"/>
    <n v="920383435"/>
    <m/>
    <m/>
  </r>
  <r>
    <s v="SAN ESTEBAN DEL VALLE"/>
    <s v="PO"/>
    <x v="2"/>
    <s v="EL MOLINO DEL CUBO"/>
    <n v="14"/>
    <n v="25"/>
    <d v="2005-02-14T00:00:00"/>
    <x v="4"/>
    <x v="2"/>
    <m/>
    <s v="MARIA JESUS BLAZQUEZ GUIJARRO"/>
    <s v="posada@elmolinodelcubo.com"/>
    <n v="920383519"/>
    <m/>
    <m/>
  </r>
  <r>
    <s v="SAN ESTEBAN DEL VALLE"/>
    <s v="CRA"/>
    <x v="3"/>
    <s v="SUR DE GREDOS I"/>
    <n v="1"/>
    <n v="2"/>
    <d v="2007-07-24T00:00:00"/>
    <x v="13"/>
    <x v="2"/>
    <m/>
    <s v="ANTONIO NOVOA CONDE"/>
    <s v="surdegredos@yahoo.es"/>
    <n v="635773232"/>
    <m/>
    <m/>
  </r>
  <r>
    <s v="SAN ESTEBAN DEL VALLE"/>
    <s v="CRA"/>
    <x v="3"/>
    <s v="SUR DE GREDOS II"/>
    <n v="1"/>
    <n v="2"/>
    <d v="2007-07-24T00:00:00"/>
    <x v="13"/>
    <x v="2"/>
    <m/>
    <s v="ANTONIO NOVOA CONDE"/>
    <s v="surdegredos@yahoo.es"/>
    <n v="635773232"/>
    <m/>
    <m/>
  </r>
  <r>
    <s v="SAN ESTEBAN DEL VALLE"/>
    <s v="CRA"/>
    <x v="2"/>
    <s v="LA CASA DE LA ABUELA"/>
    <n v="5"/>
    <n v="10"/>
    <d v="2008-07-18T00:00:00"/>
    <x v="1"/>
    <x v="2"/>
    <m/>
    <s v="ESTHER FABIOLA DEGANO DEGANO"/>
    <s v="info@casadelaabuela.es"/>
    <n v="664453507"/>
    <m/>
    <m/>
  </r>
  <r>
    <s v="SAN ESTEBAN DEL VALLE"/>
    <s v="CR"/>
    <x v="4"/>
    <s v="TIA ELENA"/>
    <n v="5"/>
    <n v="10"/>
    <d v="2019-08-21T00:00:00"/>
    <x v="16"/>
    <x v="2"/>
    <m/>
    <s v="MARTIN MARTIN, CONCEPCIÓN"/>
    <s v="mayteyali@gmail.com"/>
    <n v="646527087"/>
    <m/>
    <m/>
  </r>
  <r>
    <s v="SAN ESTEBAN DEL VALLE"/>
    <s v="CR"/>
    <x v="4"/>
    <s v="LA CIRUJANA"/>
    <n v="3"/>
    <n v="6"/>
    <d v="2020-05-19T00:00:00"/>
    <x v="9"/>
    <x v="2"/>
    <m/>
    <s v="MARTIN MARTIN, CONCEPCIÓN"/>
    <s v="mayteyali@gmail.com"/>
    <n v="646527087"/>
    <m/>
    <m/>
  </r>
  <r>
    <s v="SANTA CRUZ DEL VALLE"/>
    <s v="CRA"/>
    <x v="4"/>
    <s v="EL BALCÓN DE GREDOS"/>
    <n v="3"/>
    <n v="5"/>
    <d v="2001-11-26T00:00:00"/>
    <x v="0"/>
    <x v="8"/>
    <s v="X"/>
    <s v="CELDRAN URIARTE, ANGEL"/>
    <s v="aceldran@quironsalud.es"/>
    <n v="628759277"/>
    <m/>
    <m/>
  </r>
  <r>
    <s v="SANTA CRUZ DEL VALLE"/>
    <s v="CRA"/>
    <x v="4"/>
    <s v="LA BALCONADA DE GREDOS"/>
    <n v="5"/>
    <n v="10"/>
    <d v="2002-10-29T00:00:00"/>
    <x v="18"/>
    <x v="2"/>
    <m/>
    <m/>
    <s v="segundo750@hotmail.com"/>
    <n v="606681201"/>
    <m/>
    <m/>
  </r>
  <r>
    <s v="SANTA CRUZ DEL VALLE"/>
    <s v="CR"/>
    <x v="2"/>
    <s v="FINCA EL AGUILOJO"/>
    <n v="4"/>
    <n v="8"/>
    <d v="2020-12-03T00:00:00"/>
    <x v="9"/>
    <x v="2"/>
    <m/>
    <m/>
    <s v="info@fincaelaguilojo.com"/>
    <n v="600221000"/>
    <m/>
    <m/>
  </r>
  <r>
    <s v="VILLAREJO DEL VALLE"/>
    <s v="CRA"/>
    <x v="1"/>
    <s v="LAS LANCHAS"/>
    <n v="4"/>
    <n v="7"/>
    <d v="2005-11-21T00:00:00"/>
    <x v="4"/>
    <x v="9"/>
    <s v="X"/>
    <m/>
    <m/>
    <m/>
    <m/>
    <m/>
  </r>
  <r>
    <s v="VILLAREJO DEL VALLE"/>
    <s v="CRA"/>
    <x v="1"/>
    <s v="EL LABORATORIO"/>
    <n v="4"/>
    <n v="7"/>
    <d v="2006-08-14T00:00:00"/>
    <x v="5"/>
    <x v="6"/>
    <s v="X"/>
    <m/>
    <m/>
    <m/>
    <m/>
    <m/>
  </r>
  <r>
    <s v="VILLAREJO DEL VALLE"/>
    <s v="CRA"/>
    <x v="1"/>
    <s v="CASA DEL ARRIERO"/>
    <n v="4"/>
    <n v="8"/>
    <d v="2005-09-16T00:00:00"/>
    <x v="4"/>
    <x v="8"/>
    <s v="X"/>
    <m/>
    <m/>
    <m/>
    <m/>
    <m/>
  </r>
  <r>
    <s v="VILLAREJO DEL VALLE"/>
    <s v="CRA"/>
    <x v="1"/>
    <s v="CASA TERRERO"/>
    <n v="4"/>
    <n v="5"/>
    <d v="2008-02-15T00:00:00"/>
    <x v="1"/>
    <x v="8"/>
    <s v="X"/>
    <m/>
    <m/>
    <m/>
    <m/>
    <m/>
  </r>
  <r>
    <s v="VILLAREJO DEL VALLE"/>
    <s v="CR"/>
    <x v="2"/>
    <s v="CASARURALDEGREDOS"/>
    <n v="4"/>
    <n v="8"/>
    <d v="2016-06-13T00:00:00"/>
    <x v="19"/>
    <x v="5"/>
    <s v="X"/>
    <m/>
    <m/>
    <m/>
    <m/>
    <m/>
  </r>
  <r>
    <s v="VILLAREJO DEL VALLE"/>
    <s v="CRA"/>
    <x v="4"/>
    <s v="LA FRESQUERA"/>
    <n v="3"/>
    <n v="6"/>
    <d v="2009-06-11T00:00:00"/>
    <x v="7"/>
    <x v="10"/>
    <s v="X"/>
    <m/>
    <m/>
    <m/>
    <m/>
    <m/>
  </r>
  <r>
    <s v="VILLAREJO DEL VALLE"/>
    <s v="CR"/>
    <x v="0"/>
    <s v="ELELABORATORIO"/>
    <n v="5"/>
    <n v="7"/>
    <d v="2018-06-18T00:00:00"/>
    <x v="15"/>
    <x v="2"/>
    <m/>
    <s v="Almudena Barba"/>
    <s v="elelaboratorio@yahoo.es"/>
    <n v="686226720"/>
    <m/>
    <m/>
  </r>
  <r>
    <s v="VILLAREJO DEL VALLE"/>
    <s v="CR"/>
    <x v="4"/>
    <s v="LA CALLEJA"/>
    <n v="3"/>
    <n v="7"/>
    <d v="2019-06-25T00:00:00"/>
    <x v="16"/>
    <x v="2"/>
    <m/>
    <s v="Alberto Olayo"/>
    <s v="yestola@gmail.com"/>
    <n v="655566065"/>
    <m/>
    <s v="ok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7">
  <r>
    <s v="Cuevas del Valle"/>
    <x v="0"/>
    <s v="Hostal"/>
    <s v="Real 79"/>
    <n v="920383017"/>
    <n v="626331175"/>
    <s v="http://www.hostalreal79.bravehost.com"/>
    <s v="hostalreal79@yahoo.es"/>
    <n v="9"/>
    <m/>
  </r>
  <r>
    <s v="Cuevas del Valle"/>
    <x v="1"/>
    <s v="Apartamento"/>
    <s v="La Hojarasca"/>
    <n v="629564534"/>
    <m/>
    <s v="http://casaruralhojarasca.es/"/>
    <s v="sotergon@gmail.com"/>
    <n v="16"/>
    <m/>
  </r>
  <r>
    <s v="Cuevas del Valle"/>
    <x v="1"/>
    <s v="Vivienda de uso turístico"/>
    <s v="Casa Calzada Romana"/>
    <n v="615088925"/>
    <m/>
    <m/>
    <s v="casacalzadaromana@gmail.com"/>
    <n v="6"/>
    <m/>
  </r>
  <r>
    <s v="Cuevas del Valle"/>
    <x v="1"/>
    <s v="Vivienda de uso turístico"/>
    <s v="El Paraje de Gredos"/>
    <n v="699589862"/>
    <m/>
    <m/>
    <m/>
    <n v="8"/>
    <m/>
  </r>
  <r>
    <s v="Villarejo del Valle"/>
    <x v="1"/>
    <s v="Apartamento"/>
    <s v="Ap. Rurales de Gredos"/>
    <n v="640174145"/>
    <m/>
    <s v="César"/>
    <s v="casaruraldegredos@gmail.com"/>
    <n v="14"/>
    <m/>
  </r>
  <r>
    <s v="Villarejo del Valle"/>
    <x v="1"/>
    <s v="Vivienda de uso turístico"/>
    <s v="Casa Rubén Darío"/>
    <n v="671723328"/>
    <m/>
    <m/>
    <s v="casarubendario11@gmail.com"/>
    <n v="9"/>
    <m/>
  </r>
  <r>
    <s v="San Esteban del Valle"/>
    <x v="1"/>
    <s v="Vivienda de uso turístico"/>
    <s v="Casa La Cuesta"/>
    <n v="675521320"/>
    <m/>
    <m/>
    <s v="guijarroblazquez@hotmail.com"/>
    <n v="10"/>
    <m/>
  </r>
  <r>
    <s v="Santa Cruz del Valle"/>
    <x v="1"/>
    <s v="Vivienda de uso turístico"/>
    <s v="Casa de Campo La Charca Verde"/>
    <n v="629065191"/>
    <m/>
    <m/>
    <s v="vickigomez@me.com"/>
    <n v="13"/>
    <m/>
  </r>
  <r>
    <s v="Mombeltrán"/>
    <x v="0"/>
    <s v="Hostal"/>
    <s v="Marji"/>
    <n v="920386031"/>
    <m/>
    <m/>
    <s v="hostalmarji@gmail.com"/>
    <n v="19"/>
    <m/>
  </r>
  <r>
    <s v="Mombeltrán"/>
    <x v="0"/>
    <s v="Hostal"/>
    <s v="Hostal del Duque"/>
    <n v="687484869"/>
    <m/>
    <m/>
    <s v="lujuka@hotmail.com"/>
    <n v="11"/>
    <m/>
  </r>
  <r>
    <s v="Mombeltrán"/>
    <x v="1"/>
    <s v="Apartamento"/>
    <s v="Balcones de la Villa"/>
    <n v="690639960"/>
    <m/>
    <s v="http://www.balconesdelavilla.com"/>
    <s v="balconesdelavilla@gmail.com"/>
    <n v="22"/>
    <m/>
  </r>
  <r>
    <s v="Mombeltrán"/>
    <x v="1"/>
    <s v="Vivienda de uso turístico"/>
    <s v="Casa Petri"/>
    <n v="920371981"/>
    <m/>
    <m/>
    <s v="petraromo123@hotmail.com"/>
    <n v="4"/>
    <m/>
  </r>
  <r>
    <s v="Mombeltrán"/>
    <x v="1"/>
    <s v="Apartamento"/>
    <s v="Apartamentos Gredos"/>
    <n v="920386033"/>
    <n v="630013912"/>
    <m/>
    <s v="apartamentosgredos@gmail.com"/>
    <n v="6"/>
    <s v="ok"/>
  </r>
  <r>
    <s v="Mombeltrán"/>
    <x v="1"/>
    <s v="Vivienda de uso turístico"/>
    <s v="Casa del Reloj"/>
    <n v="920376010"/>
    <n v="687941303"/>
    <m/>
    <s v="javier1516@gmail.com"/>
    <n v="4"/>
    <m/>
  </r>
  <r>
    <s v="Mombeltrán"/>
    <x v="1"/>
    <s v="Vivienda de uso turístico"/>
    <s v="El Palomar"/>
    <n v="639882518"/>
    <m/>
    <m/>
    <s v="fecos62@gmail.com"/>
    <n v="12"/>
    <m/>
  </r>
  <r>
    <s v="Mombeltrán"/>
    <x v="2"/>
    <s v="Cámping"/>
    <s v="Prados Abiertos"/>
    <n v="920386061"/>
    <n v="610254040"/>
    <m/>
    <s v="info@pradosabiertos.com"/>
    <n v="678"/>
    <m/>
  </r>
  <r>
    <s v="Mombeltrán"/>
    <x v="0"/>
    <s v="Hostal"/>
    <s v="Prados Abiertos"/>
    <n v="608624764"/>
    <m/>
    <m/>
    <s v="joseesalmeron@gmail.com"/>
    <n v="1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6" indent="0" outline="1" outlineData="1" multipleFieldFilters="0">
  <location ref="Q3:S24" firstHeaderRow="0" firstDataRow="1" firstDataCol="1"/>
  <pivotFields count="15">
    <pivotField showAll="0"/>
    <pivotField showAll="0"/>
    <pivotField showAll="0">
      <items count="6">
        <item x="3"/>
        <item x="0"/>
        <item x="4"/>
        <item x="2"/>
        <item x="1"/>
        <item t="default"/>
      </items>
    </pivotField>
    <pivotField showAll="0"/>
    <pivotField showAll="0"/>
    <pivotField showAll="0"/>
    <pivotField numFmtId="14" showAll="0"/>
    <pivotField axis="axisRow" dataField="1" showAll="0" defaultSubtotal="0">
      <items count="20">
        <item x="0"/>
        <item x="18"/>
        <item x="3"/>
        <item x="17"/>
        <item x="4"/>
        <item x="5"/>
        <item x="13"/>
        <item x="1"/>
        <item x="7"/>
        <item x="10"/>
        <item x="12"/>
        <item x="14"/>
        <item x="11"/>
        <item x="2"/>
        <item x="19"/>
        <item x="8"/>
        <item x="15"/>
        <item x="16"/>
        <item x="9"/>
        <item x="6"/>
      </items>
    </pivotField>
    <pivotField dataField="1" showAll="0">
      <items count="12">
        <item x="2"/>
        <item x="3"/>
        <item x="9"/>
        <item x="4"/>
        <item x="6"/>
        <item x="0"/>
        <item x="8"/>
        <item x="7"/>
        <item x="1"/>
        <item x="5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</pivotFields>
  <rowFields count="1">
    <field x="7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AÑO" fld="7" subtotal="count" baseField="0" baseItem="0"/>
    <dataField name="Cuenta de BAJA" fld="8" subtotal="count" baseField="0" baseItem="0"/>
  </dataFields>
  <formats count="5">
    <format dxfId="69">
      <pivotArea type="all" dataOnly="0" outline="0" fieldPosition="0"/>
    </format>
    <format dxfId="68">
      <pivotArea outline="0" collapsedLevelsAreSubtotals="1" fieldPosition="0"/>
    </format>
    <format dxfId="67">
      <pivotArea field="2" type="button" dataOnly="0" labelOnly="1" outline="0"/>
    </format>
    <format dxfId="66">
      <pivotArea dataOnly="0" labelOnly="1" outline="0" axis="axisValues" fieldPosition="0"/>
    </format>
    <format dxfId="65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21:C25" firstHeaderRow="0" firstDataRow="1" firstDataCol="1"/>
  <pivotFields count="10">
    <pivotField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dataField="1"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CLASES" fld="1" subtotal="count" baseField="0" baseItem="0"/>
    <dataField name="Suma de PLAZAS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4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>
  <location ref="H1:I7" firstHeaderRow="1" firstDataRow="1" firstDataCol="1"/>
  <pivotFields count="6">
    <pivotField axis="axisRow" dataField="1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MUNICIPIO" fld="0" subtotal="count" baseField="0" baseItem="0"/>
  </dataFields>
  <formats count="6">
    <format dxfId="34">
      <pivotArea type="all" dataOnly="0" outline="0" fieldPosition="0"/>
    </format>
    <format dxfId="33">
      <pivotArea outline="0" collapsedLevelsAreSubtotals="1" fieldPosition="0"/>
    </format>
    <format dxfId="32">
      <pivotArea field="0" type="button" dataOnly="0" labelOnly="1" outline="0" axis="axisRow" fieldPosition="0"/>
    </format>
    <format dxfId="31">
      <pivotArea dataOnly="0" labelOnly="1" outline="0" axis="axisValues" fieldPosition="0"/>
    </format>
    <format dxfId="30">
      <pivotArea dataOnly="0" labelOnly="1" fieldPosition="0">
        <references count="1">
          <reference field="0" count="0"/>
        </references>
      </pivotArea>
    </format>
    <format dxfId="29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a1" displayName="Tabla1" ref="A1:O46" totalsRowCount="1" headerRowDxfId="64" dataDxfId="63" totalsRowDxfId="62">
  <autoFilter ref="A1:O45"/>
  <sortState ref="A5:N45">
    <sortCondition ref="A2"/>
  </sortState>
  <tableColumns count="15">
    <tableColumn id="1" name="MUNICIPIO" totalsRowLabel="Total" dataDxfId="61" totalsRowDxfId="20"/>
    <tableColumn id="2" name="TIPO" totalsRowFunction="count" dataDxfId="60" totalsRowDxfId="19"/>
    <tableColumn id="3" name="CAT." dataDxfId="59" totalsRowDxfId="18"/>
    <tableColumn id="4" name="NOMBRE" totalsRowFunction="count" dataDxfId="58" totalsRowDxfId="17"/>
    <tableColumn id="9" name="HAB." dataDxfId="57" totalsRowDxfId="16"/>
    <tableColumn id="10" name="PLAZAS" totalsRowFunction="sum" dataDxfId="56" totalsRowDxfId="15"/>
    <tableColumn id="7" name="F.DECL." dataDxfId="55" totalsRowDxfId="14"/>
    <tableColumn id="11" name="AÑO" dataDxfId="54" totalsRowDxfId="13">
      <calculatedColumnFormula>YEAR(Tabla1[[#This Row],[F.DECL.]])</calculatedColumnFormula>
    </tableColumn>
    <tableColumn id="5" name="BAJA" dataDxfId="53" totalsRowDxfId="12"/>
    <tableColumn id="8" name="BAJA2" totalsRowFunction="count" dataDxfId="52" totalsRowDxfId="11"/>
    <tableColumn id="6" name="encargado" totalsRowFunction="count" dataDxfId="51" totalsRowDxfId="10"/>
    <tableColumn id="12" name="email" dataDxfId="50" totalsRowDxfId="9"/>
    <tableColumn id="13" name="tel." dataDxfId="49" totalsRowDxfId="8"/>
    <tableColumn id="14" name="tel.2" dataDxfId="48" totalsRowDxfId="7"/>
    <tableColumn id="15" name="Grupo de trabajo" dataDxfId="47" totalsRowDxfId="6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id="3" name="Tabla3" displayName="Tabla3" ref="A1:J18" totalsRowShown="0" headerRowDxfId="46" dataDxfId="45">
  <autoFilter ref="A1:J18"/>
  <tableColumns count="10">
    <tableColumn id="7" name="MUNICIPIO" dataDxfId="44"/>
    <tableColumn id="10" name="CLASES" dataDxfId="43"/>
    <tableColumn id="1" name="TIPO" dataDxfId="42"/>
    <tableColumn id="2" name="NOMBRE" dataDxfId="41"/>
    <tableColumn id="3" name="TEL." dataDxfId="40"/>
    <tableColumn id="9" name="TEL.2" dataDxfId="39"/>
    <tableColumn id="4" name="WEB" dataDxfId="38"/>
    <tableColumn id="5" name="EMAIL" dataDxfId="37"/>
    <tableColumn id="6" name="PLAZAS" dataDxfId="36"/>
    <tableColumn id="8" name="Grupo de trabajo" dataDxfId="35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2" name="Tabla2" displayName="Tabla2" ref="A1:F14" totalsRowCount="1" headerRowDxfId="28" dataDxfId="27">
  <autoFilter ref="A1:F1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MUNICIPIO" totalsRowFunction="count" dataDxfId="26" totalsRowDxfId="5"/>
    <tableColumn id="4" name="NOMBRE" dataDxfId="25" totalsRowDxfId="4"/>
    <tableColumn id="6" name="encargado" dataDxfId="24" totalsRowDxfId="3"/>
    <tableColumn id="5" name="Correo electrónico" dataDxfId="23" totalsRowDxfId="2"/>
    <tableColumn id="2" name="tel." dataDxfId="22" totalsRowDxfId="1"/>
    <tableColumn id="3" name="tel.2" totalsRowFunction="sum" dataDxfId="21" totalsRow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ejardearriba@unvillano.es" TargetMode="External"/><Relationship Id="rId13" Type="http://schemas.openxmlformats.org/officeDocument/2006/relationships/hyperlink" Target="mailto:elnoru@hotmail.es" TargetMode="External"/><Relationship Id="rId18" Type="http://schemas.openxmlformats.org/officeDocument/2006/relationships/hyperlink" Target="tel:669761989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mailto:reservas@rinconcitogredos.com" TargetMode="External"/><Relationship Id="rId21" Type="http://schemas.openxmlformats.org/officeDocument/2006/relationships/hyperlink" Target="mailto:mariluzizquierdo51@gmail.com" TargetMode="External"/><Relationship Id="rId7" Type="http://schemas.openxmlformats.org/officeDocument/2006/relationships/hyperlink" Target="mailto:segundo750@hotmail.com" TargetMode="External"/><Relationship Id="rId12" Type="http://schemas.openxmlformats.org/officeDocument/2006/relationships/hyperlink" Target="tel:670890075" TargetMode="External"/><Relationship Id="rId17" Type="http://schemas.openxmlformats.org/officeDocument/2006/relationships/hyperlink" Target="tel:606934000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mailto:losmoranegos@gmail.com" TargetMode="External"/><Relationship Id="rId16" Type="http://schemas.openxmlformats.org/officeDocument/2006/relationships/hyperlink" Target="mailto:fotografia@soniabergmann.com" TargetMode="External"/><Relationship Id="rId20" Type="http://schemas.openxmlformats.org/officeDocument/2006/relationships/hyperlink" Target="mailto:crelbarranco@eresmas.com" TargetMode="External"/><Relationship Id="rId1" Type="http://schemas.openxmlformats.org/officeDocument/2006/relationships/pivotTable" Target="../pivotTables/pivotTable1.xml"/><Relationship Id="rId6" Type="http://schemas.openxmlformats.org/officeDocument/2006/relationships/hyperlink" Target="mailto:info@fincaelaguilojo.com" TargetMode="External"/><Relationship Id="rId11" Type="http://schemas.openxmlformats.org/officeDocument/2006/relationships/hyperlink" Target="mailto:casaruraldamiana@gmail.com" TargetMode="External"/><Relationship Id="rId24" Type="http://schemas.openxmlformats.org/officeDocument/2006/relationships/hyperlink" Target="mailto:casaeltorozo@yahoo.es" TargetMode="External"/><Relationship Id="rId5" Type="http://schemas.openxmlformats.org/officeDocument/2006/relationships/hyperlink" Target="mailto:vanessabelmar@hotmail.com" TargetMode="External"/><Relationship Id="rId15" Type="http://schemas.openxmlformats.org/officeDocument/2006/relationships/hyperlink" Target="tel:619366904" TargetMode="External"/><Relationship Id="rId23" Type="http://schemas.openxmlformats.org/officeDocument/2006/relationships/hyperlink" Target="mailto:elelaboratorio@yahoo.es" TargetMode="External"/><Relationship Id="rId10" Type="http://schemas.openxmlformats.org/officeDocument/2006/relationships/hyperlink" Target="tel:659109539" TargetMode="External"/><Relationship Id="rId19" Type="http://schemas.openxmlformats.org/officeDocument/2006/relationships/hyperlink" Target="mailto:casariata@hotmail.com" TargetMode="External"/><Relationship Id="rId4" Type="http://schemas.openxmlformats.org/officeDocument/2006/relationships/hyperlink" Target="mailto:info@abejaruco.com" TargetMode="External"/><Relationship Id="rId9" Type="http://schemas.openxmlformats.org/officeDocument/2006/relationships/hyperlink" Target="tel:699426886" TargetMode="External"/><Relationship Id="rId14" Type="http://schemas.openxmlformats.org/officeDocument/2006/relationships/hyperlink" Target="tel:609467633" TargetMode="External"/><Relationship Id="rId22" Type="http://schemas.openxmlformats.org/officeDocument/2006/relationships/hyperlink" Target="mailto:yestola@gmail.com" TargetMode="External"/><Relationship Id="rId27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casarubendario11@gmail.com" TargetMode="External"/><Relationship Id="rId13" Type="http://schemas.openxmlformats.org/officeDocument/2006/relationships/hyperlink" Target="tel:687484869" TargetMode="External"/><Relationship Id="rId18" Type="http://schemas.openxmlformats.org/officeDocument/2006/relationships/hyperlink" Target="tel:920371981" TargetMode="External"/><Relationship Id="rId26" Type="http://schemas.openxmlformats.org/officeDocument/2006/relationships/hyperlink" Target="mailto:casaruraldegredos@gmail.com" TargetMode="External"/><Relationship Id="rId3" Type="http://schemas.openxmlformats.org/officeDocument/2006/relationships/hyperlink" Target="mailto:hostalreal79@yahoo.es" TargetMode="External"/><Relationship Id="rId21" Type="http://schemas.openxmlformats.org/officeDocument/2006/relationships/hyperlink" Target="mailto:javier1516@gmail.com" TargetMode="External"/><Relationship Id="rId7" Type="http://schemas.openxmlformats.org/officeDocument/2006/relationships/hyperlink" Target="mailto:casacalzadaromana@gmail.com" TargetMode="External"/><Relationship Id="rId12" Type="http://schemas.openxmlformats.org/officeDocument/2006/relationships/hyperlink" Target="tel:920386031" TargetMode="External"/><Relationship Id="rId17" Type="http://schemas.openxmlformats.org/officeDocument/2006/relationships/hyperlink" Target="mailto:balconesdelavilla@gmail.com" TargetMode="External"/><Relationship Id="rId25" Type="http://schemas.openxmlformats.org/officeDocument/2006/relationships/hyperlink" Target="tel:608624764" TargetMode="External"/><Relationship Id="rId2" Type="http://schemas.openxmlformats.org/officeDocument/2006/relationships/hyperlink" Target="http://www.hostalreal79.bravehost.com/" TargetMode="External"/><Relationship Id="rId16" Type="http://schemas.openxmlformats.org/officeDocument/2006/relationships/hyperlink" Target="http://www.balconesdelavilla.com/" TargetMode="External"/><Relationship Id="rId20" Type="http://schemas.openxmlformats.org/officeDocument/2006/relationships/hyperlink" Target="mailto:apartamentosgredos@gmail.com" TargetMode="External"/><Relationship Id="rId29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6" Type="http://schemas.openxmlformats.org/officeDocument/2006/relationships/hyperlink" Target="tel:615088925" TargetMode="External"/><Relationship Id="rId11" Type="http://schemas.openxmlformats.org/officeDocument/2006/relationships/hyperlink" Target="mailto:vickigomez@me.com" TargetMode="External"/><Relationship Id="rId24" Type="http://schemas.openxmlformats.org/officeDocument/2006/relationships/hyperlink" Target="mailto:info@pradosabiertos.com" TargetMode="External"/><Relationship Id="rId5" Type="http://schemas.openxmlformats.org/officeDocument/2006/relationships/hyperlink" Target="mailto:sotergon@gmail.com" TargetMode="External"/><Relationship Id="rId15" Type="http://schemas.openxmlformats.org/officeDocument/2006/relationships/hyperlink" Target="tel:690639960" TargetMode="External"/><Relationship Id="rId23" Type="http://schemas.openxmlformats.org/officeDocument/2006/relationships/hyperlink" Target="mailto:fecos62@gmail.com" TargetMode="External"/><Relationship Id="rId28" Type="http://schemas.openxmlformats.org/officeDocument/2006/relationships/hyperlink" Target="mailto:joseesalmeron@gmail.com" TargetMode="External"/><Relationship Id="rId10" Type="http://schemas.openxmlformats.org/officeDocument/2006/relationships/hyperlink" Target="tel:629065191" TargetMode="External"/><Relationship Id="rId19" Type="http://schemas.openxmlformats.org/officeDocument/2006/relationships/hyperlink" Target="mailto:petraromo123@hotmail.com" TargetMode="External"/><Relationship Id="rId4" Type="http://schemas.openxmlformats.org/officeDocument/2006/relationships/hyperlink" Target="http://casaruralhojarasca.es/" TargetMode="External"/><Relationship Id="rId9" Type="http://schemas.openxmlformats.org/officeDocument/2006/relationships/hyperlink" Target="mailto:guijarroblazquez@hotmail.com" TargetMode="External"/><Relationship Id="rId14" Type="http://schemas.openxmlformats.org/officeDocument/2006/relationships/hyperlink" Target="mailto:lujuka@hotmail.com" TargetMode="External"/><Relationship Id="rId22" Type="http://schemas.openxmlformats.org/officeDocument/2006/relationships/hyperlink" Target="tel:639882518" TargetMode="External"/><Relationship Id="rId27" Type="http://schemas.openxmlformats.org/officeDocument/2006/relationships/hyperlink" Target="mailto:hostalmarji@gmail.com" TargetMode="External"/><Relationship Id="rId30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urismocastillayleon.com/es/servicios/comer/restaurantes/rincon-angel" TargetMode="External"/><Relationship Id="rId13" Type="http://schemas.openxmlformats.org/officeDocument/2006/relationships/hyperlink" Target="https://www.turismocastillayleon.com/es/servicios/comer/restaurantes/parada-arriero" TargetMode="External"/><Relationship Id="rId18" Type="http://schemas.openxmlformats.org/officeDocument/2006/relationships/hyperlink" Target="mailto:casicata@hotmail.com" TargetMode="External"/><Relationship Id="rId3" Type="http://schemas.openxmlformats.org/officeDocument/2006/relationships/hyperlink" Target="https://www.turismocastillayleon.com/es/servicios/comer/restaurantes/plantio-415d" TargetMode="External"/><Relationship Id="rId21" Type="http://schemas.openxmlformats.org/officeDocument/2006/relationships/hyperlink" Target="mailto:inacango@gmail.com" TargetMode="External"/><Relationship Id="rId7" Type="http://schemas.openxmlformats.org/officeDocument/2006/relationships/hyperlink" Target="https://www.turismocastillayleon.com/es/servicios/comer/restaurantes/chapales" TargetMode="External"/><Relationship Id="rId12" Type="http://schemas.openxmlformats.org/officeDocument/2006/relationships/hyperlink" Target="https://www.turismocastillayleon.com/es/servicios/comer/restaurantes/molino-cubo" TargetMode="External"/><Relationship Id="rId17" Type="http://schemas.openxmlformats.org/officeDocument/2006/relationships/hyperlink" Target="mailto:joseesalmeron@gmail.com" TargetMode="External"/><Relationship Id="rId2" Type="http://schemas.openxmlformats.org/officeDocument/2006/relationships/hyperlink" Target="https://www.turismocastillayleon.com/es/servicios/comer/restaurantes/javier-40df" TargetMode="External"/><Relationship Id="rId16" Type="http://schemas.openxmlformats.org/officeDocument/2006/relationships/hyperlink" Target="mailto:loschapales@gmail.com" TargetMode="External"/><Relationship Id="rId20" Type="http://schemas.openxmlformats.org/officeDocument/2006/relationships/hyperlink" Target="mailto:marichuchi65@gmail.com" TargetMode="External"/><Relationship Id="rId1" Type="http://schemas.openxmlformats.org/officeDocument/2006/relationships/pivotTable" Target="../pivotTables/pivotTable3.xml"/><Relationship Id="rId6" Type="http://schemas.openxmlformats.org/officeDocument/2006/relationships/hyperlink" Target="https://www.turismocastillayleon.com/es/servicios/comer/restaurantes/hostal-duque" TargetMode="External"/><Relationship Id="rId11" Type="http://schemas.openxmlformats.org/officeDocument/2006/relationships/hyperlink" Target="https://www.turismocastillayleon.com/es/servicios/comer/restaurantes/cuatro-caminos-2c5ae" TargetMode="External"/><Relationship Id="rId24" Type="http://schemas.openxmlformats.org/officeDocument/2006/relationships/table" Target="../tables/table3.xml"/><Relationship Id="rId5" Type="http://schemas.openxmlformats.org/officeDocument/2006/relationships/hyperlink" Target="https://www.turismocastillayleon.com/es/servicios/comer/restaurantes/rinconcito-gredos" TargetMode="External"/><Relationship Id="rId15" Type="http://schemas.openxmlformats.org/officeDocument/2006/relationships/hyperlink" Target="mailto:lujuka@hotmail.com" TargetMode="External"/><Relationship Id="rId23" Type="http://schemas.openxmlformats.org/officeDocument/2006/relationships/printerSettings" Target="../printerSettings/printerSettings3.bin"/><Relationship Id="rId10" Type="http://schemas.openxmlformats.org/officeDocument/2006/relationships/hyperlink" Target="https://www.turismocastillayleon.com/es/servicios/comer/restaurantes/prados-abiertos" TargetMode="External"/><Relationship Id="rId19" Type="http://schemas.openxmlformats.org/officeDocument/2006/relationships/hyperlink" Target="mailto:posada@elmolinodelcubo.com" TargetMode="External"/><Relationship Id="rId4" Type="http://schemas.openxmlformats.org/officeDocument/2006/relationships/hyperlink" Target="https://www.turismocastillayleon.com/es/servicios/comer/restaurantes/portazgo-4184" TargetMode="External"/><Relationship Id="rId9" Type="http://schemas.openxmlformats.org/officeDocument/2006/relationships/hyperlink" Target="https://www.turismocastillayleon.com/es/servicios/comer/restaurantes/rivertran" TargetMode="External"/><Relationship Id="rId14" Type="http://schemas.openxmlformats.org/officeDocument/2006/relationships/hyperlink" Target="mailto:portazgocuevas@gmail.com" TargetMode="External"/><Relationship Id="rId22" Type="http://schemas.openxmlformats.org/officeDocument/2006/relationships/hyperlink" Target="mailto:reservas@rinconcitodegredos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abSelected="1" topLeftCell="B52" workbookViewId="0">
      <selection activeCell="T72" sqref="T72"/>
    </sheetView>
  </sheetViews>
  <sheetFormatPr baseColWidth="10" defaultColWidth="9.33203125" defaultRowHeight="15" x14ac:dyDescent="0.2"/>
  <cols>
    <col min="1" max="1" width="30.5" style="1" bestFit="1" customWidth="1"/>
    <col min="2" max="2" width="9.1640625" style="2" customWidth="1"/>
    <col min="3" max="3" width="8.6640625" style="2" customWidth="1"/>
    <col min="4" max="4" width="34.33203125" style="1" bestFit="1" customWidth="1"/>
    <col min="5" max="6" width="12.1640625" style="2" customWidth="1"/>
    <col min="7" max="7" width="15.5" style="1" bestFit="1" customWidth="1"/>
    <col min="8" max="9" width="15.5" style="2" customWidth="1"/>
    <col min="10" max="10" width="9" style="2" customWidth="1"/>
    <col min="11" max="11" width="41" style="10" bestFit="1" customWidth="1"/>
    <col min="12" max="12" width="33.83203125" style="1" bestFit="1" customWidth="1"/>
    <col min="13" max="13" width="24.33203125" style="7" bestFit="1" customWidth="1"/>
    <col min="14" max="14" width="17.83203125" style="1" customWidth="1"/>
    <col min="15" max="15" width="5.5" style="1" customWidth="1"/>
    <col min="16" max="16" width="6.83203125" style="1" customWidth="1"/>
    <col min="17" max="17" width="21.5" style="1" customWidth="1"/>
    <col min="18" max="18" width="18" style="1" customWidth="1"/>
    <col min="19" max="19" width="18.1640625" style="1" customWidth="1"/>
    <col min="20" max="20" width="15.6640625" style="1" bestFit="1" customWidth="1"/>
    <col min="21" max="16384" width="9.33203125" style="1"/>
  </cols>
  <sheetData>
    <row r="1" spans="1:19" x14ac:dyDescent="0.2">
      <c r="A1" s="4" t="s">
        <v>0</v>
      </c>
      <c r="B1" s="9" t="s">
        <v>1</v>
      </c>
      <c r="C1" s="9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6" t="s">
        <v>12</v>
      </c>
      <c r="N1" s="17" t="s">
        <v>13</v>
      </c>
      <c r="O1" s="17" t="s">
        <v>14</v>
      </c>
      <c r="Q1"/>
      <c r="R1"/>
    </row>
    <row r="2" spans="1:19" x14ac:dyDescent="0.2">
      <c r="A2" s="1" t="s">
        <v>16</v>
      </c>
      <c r="B2" s="2" t="s">
        <v>17</v>
      </c>
      <c r="C2" s="2">
        <v>2</v>
      </c>
      <c r="D2" s="1" t="s">
        <v>18</v>
      </c>
      <c r="E2" s="2">
        <v>2</v>
      </c>
      <c r="F2" s="2">
        <v>4</v>
      </c>
      <c r="G2" s="3">
        <v>37095</v>
      </c>
      <c r="H2" s="13">
        <f>YEAR(Tabla1[[#This Row],[F.DECL.]])</f>
        <v>2001</v>
      </c>
      <c r="I2" s="13">
        <v>2015</v>
      </c>
      <c r="J2" s="2" t="s">
        <v>19</v>
      </c>
      <c r="M2" s="8"/>
      <c r="N2" s="16"/>
      <c r="O2" s="16"/>
    </row>
    <row r="3" spans="1:19" x14ac:dyDescent="0.2">
      <c r="A3" s="1" t="s">
        <v>16</v>
      </c>
      <c r="B3" s="2" t="s">
        <v>20</v>
      </c>
      <c r="D3" s="1" t="s">
        <v>21</v>
      </c>
      <c r="E3" s="2">
        <v>13</v>
      </c>
      <c r="F3" s="2">
        <v>25</v>
      </c>
      <c r="G3" s="3">
        <v>39804</v>
      </c>
      <c r="H3" s="13">
        <f>YEAR(Tabla1[[#This Row],[F.DECL.]])</f>
        <v>2008</v>
      </c>
      <c r="I3" s="13">
        <v>2015</v>
      </c>
      <c r="J3" s="2" t="s">
        <v>19</v>
      </c>
      <c r="M3" s="8"/>
      <c r="N3" s="16"/>
      <c r="O3" s="16"/>
      <c r="Q3" s="33" t="s">
        <v>22</v>
      </c>
      <c r="R3" s="29" t="s">
        <v>210</v>
      </c>
      <c r="S3" s="29" t="s">
        <v>211</v>
      </c>
    </row>
    <row r="4" spans="1:19" x14ac:dyDescent="0.2">
      <c r="A4" s="1" t="s">
        <v>16</v>
      </c>
      <c r="B4" s="2" t="s">
        <v>23</v>
      </c>
      <c r="C4" s="2">
        <v>4</v>
      </c>
      <c r="D4" s="1" t="s">
        <v>24</v>
      </c>
      <c r="E4" s="2">
        <v>1</v>
      </c>
      <c r="F4" s="2">
        <v>2</v>
      </c>
      <c r="G4" s="3">
        <v>42348</v>
      </c>
      <c r="H4" s="13">
        <f>YEAR(Tabla1[[#This Row],[F.DECL.]])</f>
        <v>2015</v>
      </c>
      <c r="I4" s="13">
        <v>2018</v>
      </c>
      <c r="J4" s="2" t="s">
        <v>19</v>
      </c>
      <c r="M4" s="8"/>
      <c r="N4" s="16"/>
      <c r="O4" s="16"/>
      <c r="Q4" s="29">
        <v>2001</v>
      </c>
      <c r="R4" s="34">
        <v>4</v>
      </c>
      <c r="S4" s="34">
        <v>4</v>
      </c>
    </row>
    <row r="5" spans="1:19" x14ac:dyDescent="0.2">
      <c r="A5" s="1" t="s">
        <v>16</v>
      </c>
      <c r="B5" s="2" t="s">
        <v>25</v>
      </c>
      <c r="C5" s="2">
        <v>1</v>
      </c>
      <c r="D5" s="1" t="s">
        <v>26</v>
      </c>
      <c r="E5" s="2">
        <v>5</v>
      </c>
      <c r="F5" s="2">
        <v>10</v>
      </c>
      <c r="G5" s="3">
        <v>37973</v>
      </c>
      <c r="H5" s="13">
        <f>YEAR(Tabla1[[#This Row],[F.DECL.]])</f>
        <v>2003</v>
      </c>
      <c r="I5" s="13"/>
      <c r="K5" s="10" t="s">
        <v>27</v>
      </c>
      <c r="L5" s="1" t="s">
        <v>28</v>
      </c>
      <c r="M5" s="8">
        <v>605330855</v>
      </c>
      <c r="N5" s="16"/>
      <c r="O5" s="16"/>
      <c r="Q5" s="29">
        <v>2002</v>
      </c>
      <c r="R5" s="34">
        <v>1</v>
      </c>
      <c r="S5" s="34"/>
    </row>
    <row r="6" spans="1:19" x14ac:dyDescent="0.2">
      <c r="A6" s="1" t="s">
        <v>16</v>
      </c>
      <c r="B6" s="2" t="s">
        <v>29</v>
      </c>
      <c r="C6" s="2">
        <v>4</v>
      </c>
      <c r="D6" s="1" t="s">
        <v>30</v>
      </c>
      <c r="E6" s="2">
        <v>15</v>
      </c>
      <c r="F6" s="2">
        <v>28</v>
      </c>
      <c r="G6" s="3">
        <v>38453</v>
      </c>
      <c r="H6" s="13">
        <f>YEAR(Tabla1[[#This Row],[F.DECL.]])</f>
        <v>2005</v>
      </c>
      <c r="I6" s="13"/>
      <c r="K6" s="10" t="s">
        <v>31</v>
      </c>
      <c r="L6" s="1" t="s">
        <v>32</v>
      </c>
      <c r="M6" s="8">
        <v>920383288</v>
      </c>
      <c r="N6" s="16"/>
      <c r="O6" s="16"/>
      <c r="Q6" s="29">
        <v>2003</v>
      </c>
      <c r="R6" s="34">
        <v>2</v>
      </c>
      <c r="S6" s="34"/>
    </row>
    <row r="7" spans="1:19" x14ac:dyDescent="0.2">
      <c r="A7" s="1" t="s">
        <v>16</v>
      </c>
      <c r="B7" s="2" t="s">
        <v>29</v>
      </c>
      <c r="C7" s="2">
        <v>3</v>
      </c>
      <c r="D7" s="1" t="s">
        <v>33</v>
      </c>
      <c r="E7" s="2">
        <v>10</v>
      </c>
      <c r="F7" s="2">
        <v>22</v>
      </c>
      <c r="G7" s="3">
        <v>39055</v>
      </c>
      <c r="H7" s="13">
        <f>YEAR(Tabla1[[#This Row],[F.DECL.]])</f>
        <v>2006</v>
      </c>
      <c r="I7" s="13"/>
      <c r="L7" s="1" t="s">
        <v>34</v>
      </c>
      <c r="M7" s="8">
        <v>639666623</v>
      </c>
      <c r="N7" s="16"/>
      <c r="O7" s="16"/>
      <c r="Q7" s="29">
        <v>2004</v>
      </c>
      <c r="R7" s="34">
        <v>1</v>
      </c>
      <c r="S7" s="34"/>
    </row>
    <row r="8" spans="1:19" x14ac:dyDescent="0.2">
      <c r="A8" s="1" t="s">
        <v>16</v>
      </c>
      <c r="B8" s="2" t="s">
        <v>35</v>
      </c>
      <c r="C8" s="2">
        <v>3</v>
      </c>
      <c r="D8" s="1" t="s">
        <v>36</v>
      </c>
      <c r="F8" s="2">
        <v>6</v>
      </c>
      <c r="G8" s="3"/>
      <c r="H8" s="13"/>
      <c r="I8" s="13"/>
      <c r="L8" s="1" t="s">
        <v>37</v>
      </c>
      <c r="M8" s="23">
        <v>658827644</v>
      </c>
      <c r="N8" s="16">
        <v>920383258</v>
      </c>
      <c r="O8" s="16"/>
      <c r="Q8" s="29">
        <v>2005</v>
      </c>
      <c r="R8" s="34">
        <v>4</v>
      </c>
      <c r="S8" s="34">
        <v>2</v>
      </c>
    </row>
    <row r="9" spans="1:19" x14ac:dyDescent="0.2">
      <c r="A9" s="1" t="s">
        <v>16</v>
      </c>
      <c r="B9" s="2" t="s">
        <v>29</v>
      </c>
      <c r="C9" s="2">
        <v>3</v>
      </c>
      <c r="D9" s="1" t="s">
        <v>39</v>
      </c>
      <c r="E9" s="2">
        <v>7</v>
      </c>
      <c r="F9" s="2">
        <v>15</v>
      </c>
      <c r="G9" s="3">
        <v>40028</v>
      </c>
      <c r="H9" s="13">
        <f>YEAR(Tabla1[[#This Row],[F.DECL.]])</f>
        <v>2009</v>
      </c>
      <c r="I9" s="13"/>
      <c r="K9" s="10" t="s">
        <v>40</v>
      </c>
      <c r="L9" s="1" t="s">
        <v>41</v>
      </c>
      <c r="M9" s="8">
        <v>920383226</v>
      </c>
      <c r="N9" s="16">
        <v>649789059</v>
      </c>
      <c r="O9" s="16" t="s">
        <v>42</v>
      </c>
      <c r="Q9" s="29">
        <v>2006</v>
      </c>
      <c r="R9" s="34">
        <v>3</v>
      </c>
      <c r="S9" s="34">
        <v>1</v>
      </c>
    </row>
    <row r="10" spans="1:19" x14ac:dyDescent="0.2">
      <c r="A10" s="1" t="s">
        <v>16</v>
      </c>
      <c r="B10" s="2" t="s">
        <v>29</v>
      </c>
      <c r="C10" s="2">
        <v>2</v>
      </c>
      <c r="D10" s="1" t="s">
        <v>43</v>
      </c>
      <c r="E10" s="2">
        <v>13</v>
      </c>
      <c r="F10" s="2">
        <v>25</v>
      </c>
      <c r="G10" s="3">
        <v>42338</v>
      </c>
      <c r="H10" s="13">
        <f>YEAR(Tabla1[[#This Row],[F.DECL.]])</f>
        <v>2015</v>
      </c>
      <c r="I10" s="13"/>
      <c r="J10" s="2" t="s">
        <v>19</v>
      </c>
      <c r="M10" s="8">
        <v>665109911</v>
      </c>
      <c r="N10" s="16"/>
      <c r="O10" s="16"/>
      <c r="Q10" s="29">
        <v>2007</v>
      </c>
      <c r="R10" s="34">
        <v>3</v>
      </c>
      <c r="S10" s="34"/>
    </row>
    <row r="11" spans="1:19" x14ac:dyDescent="0.2">
      <c r="A11" s="1" t="s">
        <v>16</v>
      </c>
      <c r="B11" s="2" t="s">
        <v>23</v>
      </c>
      <c r="C11" s="2">
        <v>4</v>
      </c>
      <c r="D11" s="1" t="s">
        <v>44</v>
      </c>
      <c r="E11" s="2">
        <v>4</v>
      </c>
      <c r="F11" s="2">
        <v>6</v>
      </c>
      <c r="G11" s="3">
        <v>42059</v>
      </c>
      <c r="H11" s="13">
        <f>YEAR(Tabla1[[#This Row],[F.DECL.]])</f>
        <v>2015</v>
      </c>
      <c r="I11" s="13"/>
      <c r="K11" s="10" t="s">
        <v>45</v>
      </c>
      <c r="L11" s="1" t="s">
        <v>46</v>
      </c>
      <c r="M11" s="8">
        <v>665989955</v>
      </c>
      <c r="N11" s="16"/>
      <c r="O11" s="8" t="s">
        <v>42</v>
      </c>
      <c r="Q11" s="29">
        <v>2008</v>
      </c>
      <c r="R11" s="34">
        <v>3</v>
      </c>
      <c r="S11" s="34">
        <v>2</v>
      </c>
    </row>
    <row r="12" spans="1:19" x14ac:dyDescent="0.2">
      <c r="A12" s="1" t="s">
        <v>16</v>
      </c>
      <c r="B12" s="2" t="s">
        <v>23</v>
      </c>
      <c r="C12" s="2">
        <v>4</v>
      </c>
      <c r="D12" s="1" t="s">
        <v>47</v>
      </c>
      <c r="E12" s="2">
        <v>2</v>
      </c>
      <c r="F12" s="2">
        <v>4</v>
      </c>
      <c r="G12" s="3">
        <v>42991</v>
      </c>
      <c r="H12" s="13">
        <f>YEAR(Tabla1[[#This Row],[F.DECL.]])</f>
        <v>2017</v>
      </c>
      <c r="I12" s="13"/>
      <c r="K12" s="10" t="s">
        <v>45</v>
      </c>
      <c r="L12" s="1" t="s">
        <v>46</v>
      </c>
      <c r="M12" s="8">
        <v>665989955</v>
      </c>
      <c r="N12" s="16"/>
      <c r="O12" s="8" t="s">
        <v>42</v>
      </c>
      <c r="Q12" s="29">
        <v>2009</v>
      </c>
      <c r="R12" s="34">
        <v>2</v>
      </c>
      <c r="S12" s="34">
        <v>1</v>
      </c>
    </row>
    <row r="13" spans="1:19" x14ac:dyDescent="0.2">
      <c r="A13" s="1" t="s">
        <v>16</v>
      </c>
      <c r="B13" s="2" t="s">
        <v>23</v>
      </c>
      <c r="C13" s="2">
        <v>3</v>
      </c>
      <c r="D13" s="1" t="s">
        <v>48</v>
      </c>
      <c r="E13" s="2">
        <v>6</v>
      </c>
      <c r="F13" s="2">
        <v>11</v>
      </c>
      <c r="G13" s="3">
        <v>44041</v>
      </c>
      <c r="H13" s="13">
        <f>YEAR(Tabla1[[#This Row],[F.DECL.]])</f>
        <v>2020</v>
      </c>
      <c r="I13" s="13"/>
      <c r="L13" s="1" t="s">
        <v>49</v>
      </c>
      <c r="M13" s="8">
        <v>679567950</v>
      </c>
      <c r="N13" s="16"/>
      <c r="O13" s="16"/>
      <c r="Q13" s="29">
        <v>2010</v>
      </c>
      <c r="R13" s="34">
        <v>2</v>
      </c>
      <c r="S13" s="34">
        <v>2</v>
      </c>
    </row>
    <row r="14" spans="1:19" x14ac:dyDescent="0.2">
      <c r="A14" s="1" t="s">
        <v>50</v>
      </c>
      <c r="B14" s="2" t="s">
        <v>51</v>
      </c>
      <c r="D14" s="1" t="s">
        <v>52</v>
      </c>
      <c r="E14" s="2">
        <v>3</v>
      </c>
      <c r="F14" s="2">
        <v>6</v>
      </c>
      <c r="G14" s="3">
        <v>36915</v>
      </c>
      <c r="H14" s="13">
        <f>YEAR(Tabla1[[#This Row],[F.DECL.]])</f>
        <v>2001</v>
      </c>
      <c r="I14" s="13">
        <v>2007</v>
      </c>
      <c r="J14" s="2" t="s">
        <v>19</v>
      </c>
      <c r="M14" s="8"/>
      <c r="N14" s="16"/>
      <c r="O14" s="16"/>
      <c r="Q14" s="29">
        <v>2011</v>
      </c>
      <c r="R14" s="34">
        <v>2</v>
      </c>
      <c r="S14" s="34">
        <v>1</v>
      </c>
    </row>
    <row r="15" spans="1:19" x14ac:dyDescent="0.2">
      <c r="A15" s="1" t="s">
        <v>50</v>
      </c>
      <c r="B15" s="2" t="s">
        <v>25</v>
      </c>
      <c r="D15" s="1" t="s">
        <v>53</v>
      </c>
      <c r="E15" s="2">
        <v>1</v>
      </c>
      <c r="F15" s="2">
        <v>2</v>
      </c>
      <c r="G15" s="3">
        <v>40329</v>
      </c>
      <c r="H15" s="13">
        <f>YEAR(Tabla1[[#This Row],[F.DECL.]])</f>
        <v>2010</v>
      </c>
      <c r="I15" s="13">
        <v>2010</v>
      </c>
      <c r="J15" s="2" t="s">
        <v>19</v>
      </c>
      <c r="M15" s="8"/>
      <c r="N15" s="16"/>
      <c r="O15" s="16"/>
      <c r="Q15" s="29">
        <v>2012</v>
      </c>
      <c r="R15" s="34">
        <v>1</v>
      </c>
      <c r="S15" s="34"/>
    </row>
    <row r="16" spans="1:19" x14ac:dyDescent="0.2">
      <c r="A16" s="1" t="s">
        <v>50</v>
      </c>
      <c r="B16" s="2" t="s">
        <v>23</v>
      </c>
      <c r="C16" s="2">
        <v>1</v>
      </c>
      <c r="D16" s="1" t="s">
        <v>54</v>
      </c>
      <c r="E16" s="2">
        <v>2</v>
      </c>
      <c r="F16" s="2">
        <v>4</v>
      </c>
      <c r="G16" s="3">
        <v>41779</v>
      </c>
      <c r="H16" s="13">
        <f>YEAR(Tabla1[[#This Row],[F.DECL.]])</f>
        <v>2014</v>
      </c>
      <c r="I16" s="13">
        <v>2015</v>
      </c>
      <c r="J16" s="2" t="s">
        <v>19</v>
      </c>
      <c r="M16" s="8"/>
      <c r="N16" s="16"/>
      <c r="O16" s="16"/>
      <c r="Q16" s="29">
        <v>2014</v>
      </c>
      <c r="R16" s="34">
        <v>1</v>
      </c>
      <c r="S16" s="34">
        <v>1</v>
      </c>
    </row>
    <row r="17" spans="1:19" x14ac:dyDescent="0.2">
      <c r="A17" s="1" t="s">
        <v>50</v>
      </c>
      <c r="B17" s="2" t="s">
        <v>25</v>
      </c>
      <c r="C17" s="2">
        <v>3</v>
      </c>
      <c r="D17" s="1" t="s">
        <v>55</v>
      </c>
      <c r="E17" s="2">
        <v>4</v>
      </c>
      <c r="F17" s="2">
        <v>8</v>
      </c>
      <c r="G17" s="3">
        <v>40640</v>
      </c>
      <c r="H17" s="13">
        <f>YEAR(Tabla1[[#This Row],[F.DECL.]])</f>
        <v>2011</v>
      </c>
      <c r="I17" s="13">
        <v>2019</v>
      </c>
      <c r="J17" s="2" t="s">
        <v>19</v>
      </c>
      <c r="M17" s="8"/>
      <c r="N17" s="16"/>
      <c r="O17" s="16"/>
      <c r="Q17" s="29">
        <v>2015</v>
      </c>
      <c r="R17" s="34">
        <v>4</v>
      </c>
      <c r="S17" s="34">
        <v>1</v>
      </c>
    </row>
    <row r="18" spans="1:19" x14ac:dyDescent="0.2">
      <c r="A18" s="1" t="s">
        <v>50</v>
      </c>
      <c r="B18" s="2" t="s">
        <v>25</v>
      </c>
      <c r="C18" s="2">
        <v>4</v>
      </c>
      <c r="D18" s="1" t="s">
        <v>56</v>
      </c>
      <c r="E18" s="2">
        <v>5</v>
      </c>
      <c r="F18" s="2">
        <v>9</v>
      </c>
      <c r="G18" s="3">
        <v>37715</v>
      </c>
      <c r="H18" s="13">
        <f>YEAR(Tabla1[[#This Row],[F.DECL.]])</f>
        <v>2003</v>
      </c>
      <c r="I18" s="13"/>
      <c r="L18" s="1" t="s">
        <v>57</v>
      </c>
      <c r="M18" s="8">
        <v>686833054</v>
      </c>
      <c r="N18" s="16">
        <v>920216243</v>
      </c>
      <c r="O18" s="16"/>
      <c r="Q18" s="29">
        <v>2016</v>
      </c>
      <c r="R18" s="34">
        <v>1</v>
      </c>
      <c r="S18" s="34">
        <v>1</v>
      </c>
    </row>
    <row r="19" spans="1:19" x14ac:dyDescent="0.2">
      <c r="A19" s="1" t="s">
        <v>50</v>
      </c>
      <c r="B19" s="2" t="s">
        <v>25</v>
      </c>
      <c r="C19" s="2">
        <v>4</v>
      </c>
      <c r="D19" s="1" t="s">
        <v>58</v>
      </c>
      <c r="E19" s="2">
        <v>4</v>
      </c>
      <c r="F19" s="2">
        <v>8</v>
      </c>
      <c r="G19" s="3">
        <v>39078</v>
      </c>
      <c r="H19" s="13">
        <f>YEAR(Tabla1[[#This Row],[F.DECL.]])</f>
        <v>2006</v>
      </c>
      <c r="I19" s="13"/>
      <c r="L19" s="1" t="s">
        <v>59</v>
      </c>
      <c r="M19" s="8">
        <v>669761989</v>
      </c>
      <c r="N19" s="16"/>
      <c r="O19" s="16"/>
      <c r="Q19" s="29">
        <v>2017</v>
      </c>
      <c r="R19" s="34">
        <v>1</v>
      </c>
      <c r="S19" s="34"/>
    </row>
    <row r="20" spans="1:19" x14ac:dyDescent="0.2">
      <c r="A20" s="1" t="s">
        <v>50</v>
      </c>
      <c r="B20" s="2" t="s">
        <v>25</v>
      </c>
      <c r="C20" s="2">
        <v>4</v>
      </c>
      <c r="D20" s="29" t="s">
        <v>189</v>
      </c>
      <c r="E20" s="30">
        <v>4</v>
      </c>
      <c r="F20" s="30">
        <v>8</v>
      </c>
      <c r="G20" s="31">
        <v>39188</v>
      </c>
      <c r="H20" s="13">
        <f>YEAR(Tabla1[[#This Row],[F.DECL.]])</f>
        <v>2007</v>
      </c>
      <c r="I20" s="13"/>
      <c r="L20" s="1" t="s">
        <v>60</v>
      </c>
      <c r="M20" s="8">
        <v>699426886</v>
      </c>
      <c r="N20" s="16"/>
      <c r="O20" s="16"/>
      <c r="Q20" s="29">
        <v>2018</v>
      </c>
      <c r="R20" s="34">
        <v>2</v>
      </c>
      <c r="S20" s="34"/>
    </row>
    <row r="21" spans="1:19" x14ac:dyDescent="0.2">
      <c r="A21" s="1" t="s">
        <v>50</v>
      </c>
      <c r="B21" s="2" t="s">
        <v>25</v>
      </c>
      <c r="C21" s="2">
        <v>3</v>
      </c>
      <c r="D21" s="29" t="s">
        <v>190</v>
      </c>
      <c r="E21" s="30">
        <v>3</v>
      </c>
      <c r="F21" s="30">
        <v>6</v>
      </c>
      <c r="G21" s="31">
        <v>40893</v>
      </c>
      <c r="H21" s="13">
        <f>YEAR(Tabla1[[#This Row],[F.DECL.]])</f>
        <v>2011</v>
      </c>
      <c r="I21" s="13"/>
      <c r="L21" s="1" t="s">
        <v>61</v>
      </c>
      <c r="M21" s="8">
        <v>606934000</v>
      </c>
      <c r="N21" s="16"/>
      <c r="O21" s="16"/>
      <c r="Q21" s="29">
        <v>2019</v>
      </c>
      <c r="R21" s="34">
        <v>3</v>
      </c>
      <c r="S21" s="34"/>
    </row>
    <row r="22" spans="1:19" x14ac:dyDescent="0.2">
      <c r="A22" s="1" t="s">
        <v>50</v>
      </c>
      <c r="B22" s="2" t="s">
        <v>25</v>
      </c>
      <c r="C22" s="2">
        <v>3</v>
      </c>
      <c r="D22" s="29" t="s">
        <v>191</v>
      </c>
      <c r="E22" s="30">
        <v>4</v>
      </c>
      <c r="F22" s="30">
        <v>8</v>
      </c>
      <c r="G22" s="31">
        <v>40941</v>
      </c>
      <c r="H22" s="13">
        <f>YEAR(Tabla1[[#This Row],[F.DECL.]])</f>
        <v>2012</v>
      </c>
      <c r="I22" s="13"/>
      <c r="L22" s="1" t="s">
        <v>62</v>
      </c>
      <c r="M22" s="8">
        <v>609467633</v>
      </c>
      <c r="N22" s="16"/>
      <c r="O22" s="16"/>
      <c r="Q22" s="29">
        <v>2020</v>
      </c>
      <c r="R22" s="34">
        <v>3</v>
      </c>
      <c r="S22" s="34"/>
    </row>
    <row r="23" spans="1:19" x14ac:dyDescent="0.2">
      <c r="A23" s="1" t="s">
        <v>50</v>
      </c>
      <c r="B23" s="2" t="s">
        <v>23</v>
      </c>
      <c r="C23" s="2">
        <v>2</v>
      </c>
      <c r="D23" s="29" t="s">
        <v>192</v>
      </c>
      <c r="E23" s="30">
        <v>3</v>
      </c>
      <c r="F23" s="30">
        <v>6</v>
      </c>
      <c r="G23" s="31">
        <v>42040</v>
      </c>
      <c r="H23" s="13">
        <f>YEAR(Tabla1[[#This Row],[F.DECL.]])</f>
        <v>2015</v>
      </c>
      <c r="I23" s="13"/>
      <c r="K23" s="10" t="s">
        <v>63</v>
      </c>
      <c r="L23" s="1" t="s">
        <v>64</v>
      </c>
      <c r="M23" s="8">
        <v>619366904</v>
      </c>
      <c r="N23" s="16"/>
      <c r="O23" s="16"/>
      <c r="Q23" s="29" t="s">
        <v>15</v>
      </c>
      <c r="R23" s="34"/>
      <c r="S23" s="34"/>
    </row>
    <row r="24" spans="1:19" x14ac:dyDescent="0.2">
      <c r="A24" s="1" t="s">
        <v>50</v>
      </c>
      <c r="B24" s="2" t="s">
        <v>23</v>
      </c>
      <c r="C24" s="2">
        <v>4</v>
      </c>
      <c r="D24" s="29" t="s">
        <v>193</v>
      </c>
      <c r="E24" s="30">
        <v>5</v>
      </c>
      <c r="F24" s="30">
        <v>8</v>
      </c>
      <c r="G24" s="31">
        <v>43334</v>
      </c>
      <c r="H24" s="13">
        <f>YEAR(Tabla1[[#This Row],[F.DECL.]])</f>
        <v>2018</v>
      </c>
      <c r="I24" s="13"/>
      <c r="L24" s="1" t="s">
        <v>65</v>
      </c>
      <c r="M24" s="8">
        <v>670890075</v>
      </c>
      <c r="N24" s="16"/>
      <c r="O24" s="16"/>
      <c r="Q24" s="29" t="s">
        <v>38</v>
      </c>
      <c r="R24" s="34">
        <v>43</v>
      </c>
      <c r="S24" s="34">
        <v>16</v>
      </c>
    </row>
    <row r="25" spans="1:19" x14ac:dyDescent="0.2">
      <c r="A25" s="1" t="s">
        <v>50</v>
      </c>
      <c r="B25" s="2" t="s">
        <v>23</v>
      </c>
      <c r="C25" s="2">
        <v>3</v>
      </c>
      <c r="D25" s="29" t="s">
        <v>194</v>
      </c>
      <c r="E25" s="30">
        <v>2</v>
      </c>
      <c r="F25" s="30">
        <v>4</v>
      </c>
      <c r="G25" s="31">
        <v>43679</v>
      </c>
      <c r="H25" s="13">
        <f>YEAR(Tabla1[[#This Row],[F.DECL.]])</f>
        <v>2019</v>
      </c>
      <c r="I25" s="13"/>
      <c r="J25" s="2" t="s">
        <v>19</v>
      </c>
      <c r="M25" s="8">
        <v>659109539</v>
      </c>
      <c r="N25" s="16"/>
      <c r="O25" s="16"/>
    </row>
    <row r="26" spans="1:19" x14ac:dyDescent="0.2">
      <c r="A26" s="1" t="s">
        <v>68</v>
      </c>
      <c r="B26" s="2" t="s">
        <v>51</v>
      </c>
      <c r="D26" s="29" t="s">
        <v>195</v>
      </c>
      <c r="E26" s="30">
        <v>12</v>
      </c>
      <c r="F26" s="30">
        <v>22</v>
      </c>
      <c r="G26" s="31">
        <v>37091</v>
      </c>
      <c r="H26" s="13">
        <f>YEAR(Tabla1[[#This Row],[F.DECL.]])</f>
        <v>2001</v>
      </c>
      <c r="I26" s="13">
        <v>2014</v>
      </c>
      <c r="J26" s="2" t="s">
        <v>19</v>
      </c>
      <c r="M26" s="8"/>
      <c r="N26" s="16"/>
      <c r="O26" s="16"/>
    </row>
    <row r="27" spans="1:19" x14ac:dyDescent="0.2">
      <c r="A27" s="1" t="s">
        <v>68</v>
      </c>
      <c r="B27" s="2" t="s">
        <v>25</v>
      </c>
      <c r="C27" s="2">
        <v>2</v>
      </c>
      <c r="D27" s="29" t="s">
        <v>196</v>
      </c>
      <c r="E27" s="30">
        <v>5</v>
      </c>
      <c r="F27" s="30">
        <v>10</v>
      </c>
      <c r="G27" s="31">
        <v>40464</v>
      </c>
      <c r="H27" s="13">
        <f>YEAR(Tabla1[[#This Row],[F.DECL.]])</f>
        <v>2010</v>
      </c>
      <c r="I27" s="13">
        <v>2017</v>
      </c>
      <c r="J27" s="2" t="s">
        <v>19</v>
      </c>
      <c r="M27" s="8"/>
      <c r="N27" s="16"/>
      <c r="O27" s="16"/>
    </row>
    <row r="28" spans="1:19" x14ac:dyDescent="0.2">
      <c r="A28" s="1" t="s">
        <v>68</v>
      </c>
      <c r="B28" s="2" t="s">
        <v>17</v>
      </c>
      <c r="C28" s="2">
        <v>4</v>
      </c>
      <c r="D28" s="29" t="s">
        <v>197</v>
      </c>
      <c r="E28" s="30">
        <v>4</v>
      </c>
      <c r="F28" s="30">
        <v>8</v>
      </c>
      <c r="G28" s="31">
        <v>38338</v>
      </c>
      <c r="H28" s="13">
        <f>YEAR(Tabla1[[#This Row],[F.DECL.]])</f>
        <v>2004</v>
      </c>
      <c r="I28" s="13"/>
      <c r="K28" s="1" t="s">
        <v>69</v>
      </c>
      <c r="L28" s="1" t="s">
        <v>70</v>
      </c>
      <c r="M28" s="8">
        <v>920383435</v>
      </c>
      <c r="N28" s="16"/>
      <c r="O28" s="16"/>
    </row>
    <row r="29" spans="1:19" x14ac:dyDescent="0.2">
      <c r="A29" s="1" t="s">
        <v>68</v>
      </c>
      <c r="B29" s="2" t="s">
        <v>51</v>
      </c>
      <c r="C29" s="2">
        <v>4</v>
      </c>
      <c r="D29" s="29" t="s">
        <v>198</v>
      </c>
      <c r="E29" s="30">
        <v>14</v>
      </c>
      <c r="F29" s="30">
        <v>25</v>
      </c>
      <c r="G29" s="31">
        <v>38397</v>
      </c>
      <c r="H29" s="13">
        <f>YEAR(Tabla1[[#This Row],[F.DECL.]])</f>
        <v>2005</v>
      </c>
      <c r="I29" s="13"/>
      <c r="K29" s="1" t="s">
        <v>71</v>
      </c>
      <c r="L29" s="1" t="s">
        <v>72</v>
      </c>
      <c r="M29" s="8">
        <v>920383519</v>
      </c>
      <c r="N29" s="16"/>
      <c r="O29" s="16"/>
    </row>
    <row r="30" spans="1:19" x14ac:dyDescent="0.2">
      <c r="A30" s="1" t="s">
        <v>68</v>
      </c>
      <c r="B30" s="2" t="s">
        <v>25</v>
      </c>
      <c r="C30" s="2">
        <v>1</v>
      </c>
      <c r="D30" s="29" t="s">
        <v>199</v>
      </c>
      <c r="E30" s="30">
        <v>1</v>
      </c>
      <c r="F30" s="30">
        <v>2</v>
      </c>
      <c r="G30" s="31">
        <v>39287</v>
      </c>
      <c r="H30" s="13">
        <f>YEAR(Tabla1[[#This Row],[F.DECL.]])</f>
        <v>2007</v>
      </c>
      <c r="I30" s="13"/>
      <c r="K30" s="1" t="s">
        <v>73</v>
      </c>
      <c r="L30" s="1" t="s">
        <v>74</v>
      </c>
      <c r="M30" s="8">
        <v>635773232</v>
      </c>
      <c r="N30" s="16"/>
      <c r="O30" s="16"/>
    </row>
    <row r="31" spans="1:19" x14ac:dyDescent="0.2">
      <c r="A31" s="1" t="s">
        <v>68</v>
      </c>
      <c r="B31" s="2" t="s">
        <v>25</v>
      </c>
      <c r="C31" s="2">
        <v>1</v>
      </c>
      <c r="D31" s="29" t="s">
        <v>200</v>
      </c>
      <c r="E31" s="30">
        <v>1</v>
      </c>
      <c r="F31" s="30">
        <v>2</v>
      </c>
      <c r="G31" s="31">
        <v>39287</v>
      </c>
      <c r="H31" s="13">
        <f>YEAR(Tabla1[[#This Row],[F.DECL.]])</f>
        <v>2007</v>
      </c>
      <c r="I31" s="13"/>
      <c r="K31" s="1" t="s">
        <v>73</v>
      </c>
      <c r="L31" s="1" t="s">
        <v>74</v>
      </c>
      <c r="M31" s="8">
        <v>635773232</v>
      </c>
      <c r="N31" s="16"/>
      <c r="O31" s="16"/>
    </row>
    <row r="32" spans="1:19" x14ac:dyDescent="0.2">
      <c r="A32" s="1" t="s">
        <v>68</v>
      </c>
      <c r="B32" s="2" t="s">
        <v>25</v>
      </c>
      <c r="C32" s="2">
        <v>4</v>
      </c>
      <c r="D32" s="29" t="s">
        <v>201</v>
      </c>
      <c r="E32" s="30">
        <v>5</v>
      </c>
      <c r="F32" s="30">
        <v>10</v>
      </c>
      <c r="G32" s="31">
        <v>39647</v>
      </c>
      <c r="H32" s="13">
        <f>YEAR(Tabla1[[#This Row],[F.DECL.]])</f>
        <v>2008</v>
      </c>
      <c r="I32" s="13"/>
      <c r="K32" s="1" t="s">
        <v>75</v>
      </c>
      <c r="L32" s="1" t="s">
        <v>76</v>
      </c>
      <c r="M32" s="8">
        <v>664453507</v>
      </c>
      <c r="N32" s="16"/>
      <c r="O32" s="16"/>
    </row>
    <row r="33" spans="1:15" x14ac:dyDescent="0.2">
      <c r="A33" s="1" t="s">
        <v>68</v>
      </c>
      <c r="B33" s="2" t="s">
        <v>23</v>
      </c>
      <c r="C33" s="2">
        <v>3</v>
      </c>
      <c r="D33" s="29" t="s">
        <v>196</v>
      </c>
      <c r="E33" s="30">
        <v>5</v>
      </c>
      <c r="F33" s="30">
        <v>10</v>
      </c>
      <c r="G33" s="31">
        <v>43698</v>
      </c>
      <c r="H33" s="13">
        <f>YEAR(Tabla1[[#This Row],[F.DECL.]])</f>
        <v>2019</v>
      </c>
      <c r="I33" s="13"/>
      <c r="K33" s="1" t="s">
        <v>77</v>
      </c>
      <c r="L33" s="1" t="s">
        <v>78</v>
      </c>
      <c r="M33" s="8">
        <v>646527087</v>
      </c>
      <c r="N33" s="16"/>
      <c r="O33" s="16"/>
    </row>
    <row r="34" spans="1:15" x14ac:dyDescent="0.2">
      <c r="A34" s="1" t="s">
        <v>68</v>
      </c>
      <c r="B34" s="2" t="s">
        <v>23</v>
      </c>
      <c r="C34" s="2">
        <v>3</v>
      </c>
      <c r="D34" s="29" t="s">
        <v>202</v>
      </c>
      <c r="E34" s="30">
        <v>3</v>
      </c>
      <c r="F34" s="30">
        <v>6</v>
      </c>
      <c r="G34" s="31">
        <v>43970</v>
      </c>
      <c r="H34" s="13">
        <f>YEAR(Tabla1[[#This Row],[F.DECL.]])</f>
        <v>2020</v>
      </c>
      <c r="I34" s="13"/>
      <c r="K34" s="1" t="s">
        <v>77</v>
      </c>
      <c r="L34" s="1" t="s">
        <v>78</v>
      </c>
      <c r="M34" s="8">
        <v>646527087</v>
      </c>
      <c r="N34" s="16"/>
      <c r="O34" s="16"/>
    </row>
    <row r="35" spans="1:15" x14ac:dyDescent="0.2">
      <c r="A35" s="1" t="s">
        <v>79</v>
      </c>
      <c r="B35" s="2" t="s">
        <v>25</v>
      </c>
      <c r="C35" s="2">
        <v>3</v>
      </c>
      <c r="D35" s="29" t="s">
        <v>203</v>
      </c>
      <c r="E35" s="30">
        <v>3</v>
      </c>
      <c r="F35" s="30">
        <v>5</v>
      </c>
      <c r="G35" s="31">
        <v>37221</v>
      </c>
      <c r="H35" s="13">
        <f>YEAR(Tabla1[[#This Row],[F.DECL.]])</f>
        <v>2001</v>
      </c>
      <c r="I35" s="13">
        <v>2016</v>
      </c>
      <c r="J35" s="2" t="s">
        <v>19</v>
      </c>
      <c r="K35" s="1" t="s">
        <v>80</v>
      </c>
      <c r="L35" s="1" t="s">
        <v>81</v>
      </c>
      <c r="M35" s="8">
        <v>628759277</v>
      </c>
      <c r="N35" s="16"/>
      <c r="O35" s="16"/>
    </row>
    <row r="36" spans="1:15" x14ac:dyDescent="0.2">
      <c r="A36" s="1" t="s">
        <v>79</v>
      </c>
      <c r="B36" s="2" t="s">
        <v>25</v>
      </c>
      <c r="C36" s="2">
        <v>3</v>
      </c>
      <c r="D36" s="29" t="s">
        <v>204</v>
      </c>
      <c r="E36" s="30">
        <v>5</v>
      </c>
      <c r="F36" s="30">
        <v>10</v>
      </c>
      <c r="G36" s="31">
        <v>37558</v>
      </c>
      <c r="H36" s="13">
        <f>YEAR(Tabla1[[#This Row],[F.DECL.]])</f>
        <v>2002</v>
      </c>
      <c r="I36" s="13"/>
      <c r="L36" s="1" t="s">
        <v>82</v>
      </c>
      <c r="M36" s="8">
        <v>606681201</v>
      </c>
      <c r="N36" s="16"/>
      <c r="O36" s="16"/>
    </row>
    <row r="37" spans="1:15" x14ac:dyDescent="0.2">
      <c r="A37" s="1" t="s">
        <v>79</v>
      </c>
      <c r="B37" s="2" t="s">
        <v>23</v>
      </c>
      <c r="C37" s="2">
        <v>4</v>
      </c>
      <c r="D37" s="29" t="s">
        <v>205</v>
      </c>
      <c r="E37" s="30">
        <v>4</v>
      </c>
      <c r="F37" s="30">
        <v>8</v>
      </c>
      <c r="G37" s="31">
        <v>44168</v>
      </c>
      <c r="H37" s="13">
        <f>YEAR(Tabla1[[#This Row],[F.DECL.]])</f>
        <v>2020</v>
      </c>
      <c r="I37" s="13"/>
      <c r="L37" s="1" t="s">
        <v>83</v>
      </c>
      <c r="M37" s="8">
        <v>600221000</v>
      </c>
      <c r="N37" s="16"/>
      <c r="O37" s="16"/>
    </row>
    <row r="38" spans="1:15" x14ac:dyDescent="0.2">
      <c r="A38" s="1" t="s">
        <v>84</v>
      </c>
      <c r="B38" s="2" t="s">
        <v>25</v>
      </c>
      <c r="D38" s="29" t="s">
        <v>206</v>
      </c>
      <c r="E38" s="30">
        <v>4</v>
      </c>
      <c r="F38" s="30">
        <v>7</v>
      </c>
      <c r="G38" s="31">
        <v>38677</v>
      </c>
      <c r="H38" s="13">
        <f>YEAR(Tabla1[[#This Row],[F.DECL.]])</f>
        <v>2005</v>
      </c>
      <c r="I38" s="13">
        <v>2008</v>
      </c>
      <c r="J38" s="2" t="s">
        <v>19</v>
      </c>
      <c r="M38" s="8"/>
      <c r="N38" s="16"/>
      <c r="O38" s="16"/>
    </row>
    <row r="39" spans="1:15" x14ac:dyDescent="0.2">
      <c r="A39" s="1" t="s">
        <v>84</v>
      </c>
      <c r="B39" s="2" t="s">
        <v>25</v>
      </c>
      <c r="D39" s="29" t="s">
        <v>207</v>
      </c>
      <c r="E39" s="30">
        <v>4</v>
      </c>
      <c r="F39" s="30">
        <v>7</v>
      </c>
      <c r="G39" s="31">
        <v>38943</v>
      </c>
      <c r="H39" s="13">
        <f>YEAR(Tabla1[[#This Row],[F.DECL.]])</f>
        <v>2006</v>
      </c>
      <c r="I39" s="13">
        <v>2014</v>
      </c>
      <c r="J39" s="2" t="s">
        <v>19</v>
      </c>
      <c r="M39" s="8"/>
      <c r="N39" s="16"/>
      <c r="O39" s="16"/>
    </row>
    <row r="40" spans="1:15" x14ac:dyDescent="0.2">
      <c r="A40" s="1" t="s">
        <v>84</v>
      </c>
      <c r="B40" s="2" t="s">
        <v>25</v>
      </c>
      <c r="D40" s="5" t="s">
        <v>85</v>
      </c>
      <c r="E40" s="2">
        <v>4</v>
      </c>
      <c r="F40" s="2">
        <v>8</v>
      </c>
      <c r="G40" s="3">
        <v>38611</v>
      </c>
      <c r="H40" s="13">
        <f>YEAR(Tabla1[[#This Row],[F.DECL.]])</f>
        <v>2005</v>
      </c>
      <c r="I40" s="13">
        <v>2016</v>
      </c>
      <c r="J40" s="2" t="s">
        <v>19</v>
      </c>
      <c r="M40" s="8"/>
      <c r="N40" s="16"/>
      <c r="O40" s="16"/>
    </row>
    <row r="41" spans="1:15" x14ac:dyDescent="0.2">
      <c r="A41" s="1" t="s">
        <v>84</v>
      </c>
      <c r="B41" s="2" t="s">
        <v>25</v>
      </c>
      <c r="D41" s="1" t="s">
        <v>86</v>
      </c>
      <c r="E41" s="2">
        <v>4</v>
      </c>
      <c r="F41" s="2">
        <v>5</v>
      </c>
      <c r="G41" s="3">
        <v>39493</v>
      </c>
      <c r="H41" s="13">
        <f>YEAR(Tabla1[[#This Row],[F.DECL.]])</f>
        <v>2008</v>
      </c>
      <c r="I41" s="13">
        <v>2016</v>
      </c>
      <c r="J41" s="2" t="s">
        <v>19</v>
      </c>
      <c r="M41" s="8"/>
      <c r="N41" s="16"/>
      <c r="O41" s="16"/>
    </row>
    <row r="42" spans="1:15" x14ac:dyDescent="0.2">
      <c r="A42" s="1" t="s">
        <v>84</v>
      </c>
      <c r="B42" s="2" t="s">
        <v>23</v>
      </c>
      <c r="C42" s="2">
        <v>4</v>
      </c>
      <c r="D42" s="1" t="s">
        <v>87</v>
      </c>
      <c r="E42" s="2">
        <v>4</v>
      </c>
      <c r="F42" s="2">
        <v>8</v>
      </c>
      <c r="G42" s="3">
        <v>42534</v>
      </c>
      <c r="H42" s="13">
        <f>YEAR(Tabla1[[#This Row],[F.DECL.]])</f>
        <v>2016</v>
      </c>
      <c r="I42" s="13">
        <v>2019</v>
      </c>
      <c r="J42" s="2" t="s">
        <v>19</v>
      </c>
      <c r="M42" s="8"/>
      <c r="N42" s="16"/>
      <c r="O42" s="16"/>
    </row>
    <row r="43" spans="1:15" x14ac:dyDescent="0.2">
      <c r="A43" s="1" t="s">
        <v>84</v>
      </c>
      <c r="B43" s="2" t="s">
        <v>25</v>
      </c>
      <c r="C43" s="2">
        <v>3</v>
      </c>
      <c r="D43" s="1" t="s">
        <v>88</v>
      </c>
      <c r="E43" s="2">
        <v>3</v>
      </c>
      <c r="F43" s="2">
        <v>6</v>
      </c>
      <c r="G43" s="3">
        <v>39975</v>
      </c>
      <c r="H43" s="13">
        <f>YEAR(Tabla1[[#This Row],[F.DECL.]])</f>
        <v>2009</v>
      </c>
      <c r="I43" s="13">
        <v>2020</v>
      </c>
      <c r="J43" s="2" t="s">
        <v>19</v>
      </c>
      <c r="M43" s="8"/>
      <c r="N43" s="16"/>
      <c r="O43" s="16"/>
    </row>
    <row r="44" spans="1:15" x14ac:dyDescent="0.2">
      <c r="A44" s="1" t="s">
        <v>84</v>
      </c>
      <c r="B44" s="2" t="s">
        <v>23</v>
      </c>
      <c r="C44" s="2">
        <v>2</v>
      </c>
      <c r="D44" s="1" t="s">
        <v>89</v>
      </c>
      <c r="E44" s="2">
        <v>5</v>
      </c>
      <c r="F44" s="2">
        <v>7</v>
      </c>
      <c r="G44" s="3">
        <v>43269</v>
      </c>
      <c r="H44" s="13">
        <f>YEAR(Tabla1[[#This Row],[F.DECL.]])</f>
        <v>2018</v>
      </c>
      <c r="I44" s="13"/>
      <c r="K44" s="10" t="s">
        <v>90</v>
      </c>
      <c r="L44" s="1" t="s">
        <v>91</v>
      </c>
      <c r="M44" s="8">
        <v>686226720</v>
      </c>
      <c r="N44" s="16"/>
      <c r="O44" s="16"/>
    </row>
    <row r="45" spans="1:15" x14ac:dyDescent="0.2">
      <c r="A45" s="1" t="s">
        <v>84</v>
      </c>
      <c r="B45" s="2" t="s">
        <v>23</v>
      </c>
      <c r="C45" s="2">
        <v>3</v>
      </c>
      <c r="D45" s="1" t="s">
        <v>92</v>
      </c>
      <c r="E45" s="2">
        <v>3</v>
      </c>
      <c r="F45" s="2">
        <v>7</v>
      </c>
      <c r="G45" s="3">
        <v>43641</v>
      </c>
      <c r="H45" s="13">
        <f>YEAR(Tabla1[[#This Row],[F.DECL.]])</f>
        <v>2019</v>
      </c>
      <c r="I45" s="13"/>
      <c r="K45" s="10" t="s">
        <v>93</v>
      </c>
      <c r="L45" s="1" t="s">
        <v>94</v>
      </c>
      <c r="M45" s="8">
        <v>655566065</v>
      </c>
      <c r="N45" s="16"/>
      <c r="O45" s="16" t="s">
        <v>42</v>
      </c>
    </row>
    <row r="46" spans="1:15" x14ac:dyDescent="0.2">
      <c r="A46" s="15" t="s">
        <v>95</v>
      </c>
      <c r="B46" s="18">
        <f>SUBTOTAL(103,B2:B45)</f>
        <v>44</v>
      </c>
      <c r="C46" s="18"/>
      <c r="D46" s="15">
        <f>SUBTOTAL(103,D2:D45)</f>
        <v>44</v>
      </c>
      <c r="E46" s="18"/>
      <c r="F46" s="18">
        <f>SUBTOTAL(109,F2:F45)</f>
        <v>408</v>
      </c>
      <c r="G46" s="15"/>
      <c r="H46" s="18"/>
      <c r="I46" s="18"/>
      <c r="J46" s="18">
        <f>SUBTOTAL(103,J2:J45)</f>
        <v>18</v>
      </c>
      <c r="K46" s="19">
        <f>SUBTOTAL(103,K2:K45)</f>
        <v>16</v>
      </c>
      <c r="L46" s="15"/>
      <c r="M46" s="20"/>
      <c r="N46" s="15"/>
      <c r="O46" s="15"/>
    </row>
    <row r="47" spans="1:15" x14ac:dyDescent="0.2">
      <c r="A47" s="15"/>
      <c r="B47" s="18"/>
      <c r="C47" s="18"/>
      <c r="D47" s="15"/>
      <c r="E47" s="18"/>
      <c r="F47" s="18"/>
      <c r="G47" s="15"/>
      <c r="H47" s="18"/>
      <c r="I47" s="18"/>
      <c r="J47" s="18"/>
      <c r="K47" s="19"/>
      <c r="L47" s="15"/>
      <c r="M47" s="20"/>
      <c r="N47" s="15"/>
      <c r="O47" s="15"/>
    </row>
    <row r="49" spans="4:20" x14ac:dyDescent="0.2">
      <c r="D49" s="36" t="s">
        <v>208</v>
      </c>
      <c r="E49" s="36"/>
      <c r="F49" s="36"/>
      <c r="G49" s="36"/>
      <c r="Q49" s="1" t="s">
        <v>7</v>
      </c>
      <c r="R49" s="1" t="s">
        <v>66</v>
      </c>
      <c r="S49" s="1" t="s">
        <v>67</v>
      </c>
    </row>
    <row r="50" spans="4:20" x14ac:dyDescent="0.2">
      <c r="E50" s="2" t="s">
        <v>174</v>
      </c>
      <c r="F50" s="2" t="s">
        <v>175</v>
      </c>
      <c r="G50" s="1" t="s">
        <v>176</v>
      </c>
      <c r="Q50" s="1">
        <v>2001</v>
      </c>
      <c r="R50" s="1">
        <v>4</v>
      </c>
      <c r="T50" s="1">
        <f>R50</f>
        <v>4</v>
      </c>
    </row>
    <row r="51" spans="4:20" x14ac:dyDescent="0.2">
      <c r="D51" s="1" t="s">
        <v>178</v>
      </c>
      <c r="E51" s="24">
        <v>0.15</v>
      </c>
      <c r="F51" s="26">
        <f>SUM(F57,F64,F70,F76)</f>
        <v>69.419252535286574</v>
      </c>
      <c r="G51" s="25">
        <f>F51*365</f>
        <v>25338.027175379601</v>
      </c>
      <c r="Q51" s="1">
        <v>2002</v>
      </c>
      <c r="R51" s="1">
        <v>1</v>
      </c>
      <c r="T51" s="1">
        <f>R51+T50-S51</f>
        <v>5</v>
      </c>
    </row>
    <row r="52" spans="4:20" x14ac:dyDescent="0.2">
      <c r="D52" s="1" t="s">
        <v>179</v>
      </c>
      <c r="E52" s="24">
        <v>0.32</v>
      </c>
      <c r="F52" s="26">
        <f>SUM(F59,F65,F71,F77)</f>
        <v>154.34490721029891</v>
      </c>
      <c r="G52" s="26">
        <f>F52*31</f>
        <v>4784.6921235192667</v>
      </c>
      <c r="J52" s="12"/>
      <c r="Q52" s="1">
        <v>2003</v>
      </c>
      <c r="R52" s="1">
        <v>2</v>
      </c>
      <c r="T52" s="1">
        <f t="shared" ref="T52:T68" si="0">R52+T51-S52</f>
        <v>7</v>
      </c>
    </row>
    <row r="53" spans="4:20" x14ac:dyDescent="0.2">
      <c r="D53" s="1" t="s">
        <v>180</v>
      </c>
      <c r="E53" s="24">
        <v>7.3999999999999996E-2</v>
      </c>
      <c r="F53" s="26">
        <f>SUM(F60,F66,F72,F78)</f>
        <v>25.206034410727764</v>
      </c>
      <c r="G53" s="26">
        <f>F53*30</f>
        <v>756.18103232183296</v>
      </c>
      <c r="I53" s="14"/>
      <c r="J53" s="12"/>
      <c r="Q53" s="1">
        <v>2004</v>
      </c>
      <c r="R53" s="1">
        <v>1</v>
      </c>
      <c r="T53" s="1">
        <f t="shared" si="0"/>
        <v>8</v>
      </c>
    </row>
    <row r="54" spans="4:20" x14ac:dyDescent="0.2">
      <c r="I54" s="14"/>
      <c r="J54" s="12"/>
      <c r="Q54" s="1">
        <v>2005</v>
      </c>
      <c r="R54" s="1">
        <v>4</v>
      </c>
      <c r="T54" s="1">
        <f t="shared" si="0"/>
        <v>12</v>
      </c>
    </row>
    <row r="55" spans="4:20" x14ac:dyDescent="0.2">
      <c r="D55" s="36" t="s">
        <v>188</v>
      </c>
      <c r="E55" s="36"/>
      <c r="F55" s="36"/>
      <c r="G55" s="36"/>
      <c r="I55" s="14"/>
      <c r="J55" s="12"/>
      <c r="Q55" s="1">
        <v>2006</v>
      </c>
      <c r="R55" s="1">
        <v>4</v>
      </c>
      <c r="T55" s="1">
        <f t="shared" si="0"/>
        <v>16</v>
      </c>
    </row>
    <row r="56" spans="4:20" x14ac:dyDescent="0.2">
      <c r="E56" s="2" t="s">
        <v>174</v>
      </c>
      <c r="F56" s="2" t="s">
        <v>175</v>
      </c>
      <c r="G56" s="1" t="s">
        <v>209</v>
      </c>
      <c r="I56" s="14"/>
      <c r="J56" s="12"/>
      <c r="Q56" s="1">
        <v>2007</v>
      </c>
      <c r="R56" s="1">
        <v>3</v>
      </c>
      <c r="S56" s="1">
        <v>1</v>
      </c>
      <c r="T56" s="1">
        <f t="shared" si="0"/>
        <v>18</v>
      </c>
    </row>
    <row r="57" spans="4:20" x14ac:dyDescent="0.2">
      <c r="D57" s="1" t="s">
        <v>178</v>
      </c>
      <c r="E57" s="24">
        <f>[1]Hoja2!$K$27</f>
        <v>0.15979880140411937</v>
      </c>
      <c r="F57" s="32">
        <f>E57*F46</f>
        <v>65.197910972880706</v>
      </c>
      <c r="G57" s="25">
        <f>F57*365</f>
        <v>23797.237505101457</v>
      </c>
      <c r="I57" s="14"/>
      <c r="J57" s="12"/>
      <c r="Q57" s="1">
        <v>2008</v>
      </c>
      <c r="R57" s="1">
        <v>3</v>
      </c>
      <c r="S57" s="1">
        <v>1</v>
      </c>
      <c r="T57" s="1">
        <f t="shared" si="0"/>
        <v>20</v>
      </c>
    </row>
    <row r="58" spans="4:20" x14ac:dyDescent="0.2">
      <c r="D58" s="1" t="s">
        <v>177</v>
      </c>
      <c r="E58" s="24">
        <v>0.34499999999999997</v>
      </c>
      <c r="F58" s="32">
        <f>E58*F46</f>
        <v>140.76</v>
      </c>
      <c r="G58" s="26">
        <f>35*2*F58</f>
        <v>9853.1999999999989</v>
      </c>
      <c r="Q58" s="1">
        <v>2009</v>
      </c>
      <c r="R58" s="1">
        <v>2</v>
      </c>
      <c r="T58" s="1">
        <f t="shared" si="0"/>
        <v>22</v>
      </c>
    </row>
    <row r="59" spans="4:20" x14ac:dyDescent="0.2">
      <c r="D59" s="1" t="s">
        <v>179</v>
      </c>
      <c r="E59" s="24">
        <f>[1]Hoja2!$K$19</f>
        <v>0.35843187256097075</v>
      </c>
      <c r="F59" s="32">
        <f>F46*E59</f>
        <v>146.24020400487606</v>
      </c>
      <c r="G59" s="26">
        <f>F59*31</f>
        <v>4533.4463241511576</v>
      </c>
      <c r="Q59" s="1">
        <v>2010</v>
      </c>
      <c r="R59" s="1">
        <v>2</v>
      </c>
      <c r="S59" s="1">
        <v>1</v>
      </c>
      <c r="T59" s="1">
        <f t="shared" si="0"/>
        <v>23</v>
      </c>
    </row>
    <row r="60" spans="4:20" x14ac:dyDescent="0.2">
      <c r="D60" s="1" t="s">
        <v>180</v>
      </c>
      <c r="E60" s="24">
        <f>[1]Hoja2!$K$26</f>
        <v>5.6307266339995679E-2</v>
      </c>
      <c r="F60" s="32">
        <f>E60*F46</f>
        <v>22.973364666718236</v>
      </c>
      <c r="G60" s="26">
        <f>F60*30</f>
        <v>689.20094000154711</v>
      </c>
      <c r="Q60" s="1">
        <v>2011</v>
      </c>
      <c r="R60" s="1">
        <v>2</v>
      </c>
      <c r="T60" s="1">
        <f t="shared" si="0"/>
        <v>25</v>
      </c>
    </row>
    <row r="61" spans="4:20" x14ac:dyDescent="0.2">
      <c r="E61" s="1"/>
      <c r="F61" s="1"/>
      <c r="G61" s="2"/>
      <c r="Q61" s="1">
        <v>2012</v>
      </c>
      <c r="R61" s="1">
        <v>1</v>
      </c>
      <c r="T61" s="1">
        <f t="shared" si="0"/>
        <v>26</v>
      </c>
    </row>
    <row r="62" spans="4:20" x14ac:dyDescent="0.2">
      <c r="D62" s="36" t="s">
        <v>186</v>
      </c>
      <c r="E62" s="36"/>
      <c r="F62" s="36"/>
      <c r="G62" s="36"/>
      <c r="Q62" s="1">
        <v>2014</v>
      </c>
      <c r="R62" s="1">
        <v>1</v>
      </c>
      <c r="S62" s="1">
        <v>2</v>
      </c>
      <c r="T62" s="1">
        <f t="shared" si="0"/>
        <v>25</v>
      </c>
    </row>
    <row r="63" spans="4:20" x14ac:dyDescent="0.2">
      <c r="E63" s="2" t="s">
        <v>174</v>
      </c>
      <c r="F63" s="2" t="s">
        <v>175</v>
      </c>
      <c r="G63" s="1" t="s">
        <v>209</v>
      </c>
      <c r="Q63" s="1">
        <v>2015</v>
      </c>
      <c r="R63" s="1">
        <v>4</v>
      </c>
      <c r="S63" s="1">
        <v>3</v>
      </c>
      <c r="T63" s="1">
        <f t="shared" si="0"/>
        <v>26</v>
      </c>
    </row>
    <row r="64" spans="4:20" x14ac:dyDescent="0.2">
      <c r="D64" s="1" t="s">
        <v>178</v>
      </c>
      <c r="E64" s="24">
        <f>[1]Hoja2!$I$27</f>
        <v>0.20898896989903731</v>
      </c>
      <c r="F64" s="32">
        <f>E64*'Otros alojamientos'!$B$22</f>
        <v>2.507867638788448</v>
      </c>
      <c r="G64" s="25">
        <f>F64*365</f>
        <v>915.37168815778352</v>
      </c>
      <c r="Q64" s="1">
        <v>2016</v>
      </c>
      <c r="R64" s="1">
        <v>1</v>
      </c>
      <c r="S64" s="1">
        <v>3</v>
      </c>
      <c r="T64" s="1">
        <f t="shared" si="0"/>
        <v>24</v>
      </c>
    </row>
    <row r="65" spans="4:20" x14ac:dyDescent="0.2">
      <c r="D65" s="1" t="s">
        <v>179</v>
      </c>
      <c r="E65" s="24">
        <f>[1]Hoja2!$I$19</f>
        <v>0.43290539206004347</v>
      </c>
      <c r="F65" s="32">
        <f>E65*'Otros alojamientos'!$B$22</f>
        <v>5.1948647047205219</v>
      </c>
      <c r="G65" s="26">
        <f>F65*31</f>
        <v>161.04080584633618</v>
      </c>
      <c r="Q65" s="1">
        <v>2017</v>
      </c>
      <c r="R65" s="1">
        <v>1</v>
      </c>
      <c r="S65" s="1">
        <v>1</v>
      </c>
      <c r="T65" s="1">
        <f t="shared" si="0"/>
        <v>24</v>
      </c>
    </row>
    <row r="66" spans="4:20" x14ac:dyDescent="0.2">
      <c r="D66" s="1" t="s">
        <v>180</v>
      </c>
      <c r="E66" s="24">
        <f>[1]Hoja2!$I$26</f>
        <v>0.1071583758923281</v>
      </c>
      <c r="F66" s="32">
        <f>E66*'Otros alojamientos'!$B$22</f>
        <v>1.2859005107079371</v>
      </c>
      <c r="G66" s="26">
        <f>F66*30</f>
        <v>38.577015321238115</v>
      </c>
      <c r="Q66" s="1">
        <v>2018</v>
      </c>
      <c r="R66" s="1">
        <v>2</v>
      </c>
      <c r="S66" s="1">
        <v>1</v>
      </c>
      <c r="T66" s="1">
        <f t="shared" si="0"/>
        <v>25</v>
      </c>
    </row>
    <row r="67" spans="4:20" x14ac:dyDescent="0.2">
      <c r="E67" s="1"/>
      <c r="F67" s="1"/>
      <c r="G67" s="2"/>
      <c r="Q67" s="1">
        <v>2019</v>
      </c>
      <c r="R67" s="1">
        <v>3</v>
      </c>
      <c r="S67" s="1">
        <v>2</v>
      </c>
      <c r="T67" s="1">
        <f t="shared" si="0"/>
        <v>26</v>
      </c>
    </row>
    <row r="68" spans="4:20" x14ac:dyDescent="0.2">
      <c r="D68" s="36" t="s">
        <v>182</v>
      </c>
      <c r="E68" s="36"/>
      <c r="F68" s="36"/>
      <c r="G68" s="36"/>
      <c r="Q68" s="1">
        <v>2020</v>
      </c>
      <c r="R68" s="1">
        <v>3</v>
      </c>
      <c r="S68" s="1">
        <v>1</v>
      </c>
      <c r="T68" s="1">
        <f t="shared" si="0"/>
        <v>28</v>
      </c>
    </row>
    <row r="69" spans="4:20" x14ac:dyDescent="0.2">
      <c r="E69" s="2" t="s">
        <v>174</v>
      </c>
      <c r="F69" s="2" t="s">
        <v>175</v>
      </c>
      <c r="G69" s="1" t="s">
        <v>209</v>
      </c>
    </row>
    <row r="70" spans="4:20" x14ac:dyDescent="0.2">
      <c r="D70" s="1" t="s">
        <v>178</v>
      </c>
      <c r="E70" s="24">
        <f>[1]Hoja2!$E$27</f>
        <v>0.40127540975054349</v>
      </c>
      <c r="F70" s="32">
        <f>E70*'Otros alojamientos'!$B$24</f>
        <v>1.605101639002174</v>
      </c>
      <c r="G70" s="25">
        <f>F70*365</f>
        <v>585.8620982357935</v>
      </c>
    </row>
    <row r="71" spans="4:20" x14ac:dyDescent="0.2">
      <c r="D71" s="1" t="s">
        <v>179</v>
      </c>
      <c r="E71" s="24">
        <f>[1]Hoja2!$E$19</f>
        <v>0.61603902360687335</v>
      </c>
      <c r="F71" s="32">
        <f>E71*'Otros alojamientos'!$B$24</f>
        <v>2.4641560944274934</v>
      </c>
      <c r="G71" s="26">
        <f>F71*31</f>
        <v>76.388838927252294</v>
      </c>
    </row>
    <row r="72" spans="4:20" x14ac:dyDescent="0.2">
      <c r="D72" s="1" t="s">
        <v>180</v>
      </c>
      <c r="E72" s="24">
        <f>[1]Hoja2!$E$26</f>
        <v>0.23485110922480443</v>
      </c>
      <c r="F72" s="32">
        <f>E72*'Otros alojamientos'!$B$24</f>
        <v>0.93940443689921771</v>
      </c>
      <c r="G72" s="26">
        <f>F72*30</f>
        <v>28.182133106976533</v>
      </c>
    </row>
    <row r="73" spans="4:20" x14ac:dyDescent="0.2">
      <c r="D73" s="2"/>
      <c r="E73" s="1"/>
      <c r="G73" s="2"/>
    </row>
    <row r="74" spans="4:20" x14ac:dyDescent="0.2">
      <c r="D74" s="36" t="s">
        <v>187</v>
      </c>
      <c r="E74" s="36"/>
      <c r="F74" s="36"/>
      <c r="G74" s="36"/>
    </row>
    <row r="75" spans="4:20" x14ac:dyDescent="0.2">
      <c r="E75" s="2" t="s">
        <v>174</v>
      </c>
      <c r="F75" s="2" t="s">
        <v>175</v>
      </c>
      <c r="G75" s="1" t="s">
        <v>209</v>
      </c>
    </row>
    <row r="76" spans="4:20" x14ac:dyDescent="0.2">
      <c r="D76" s="1" t="s">
        <v>178</v>
      </c>
      <c r="E76" s="24">
        <f>[1]Hoja2!$G$27</f>
        <v>0.10837228461524041</v>
      </c>
      <c r="F76" s="32">
        <f>E76*'Otros alojamientos'!$B$23</f>
        <v>0.10837228461524041</v>
      </c>
      <c r="G76" s="25">
        <f>F76*365</f>
        <v>39.555883884562753</v>
      </c>
    </row>
    <row r="77" spans="4:20" x14ac:dyDescent="0.2">
      <c r="D77" s="1" t="s">
        <v>179</v>
      </c>
      <c r="E77" s="24">
        <f>[1]Hoja2!$G$19</f>
        <v>0.44568240627485173</v>
      </c>
      <c r="F77" s="32">
        <f>E77*'Otros alojamientos'!$B$23</f>
        <v>0.44568240627485173</v>
      </c>
      <c r="G77" s="26">
        <f>F77*31</f>
        <v>13.816154594520404</v>
      </c>
    </row>
    <row r="78" spans="4:20" x14ac:dyDescent="0.2">
      <c r="D78" s="1" t="s">
        <v>180</v>
      </c>
      <c r="E78" s="24">
        <f>[1]Hoja2!$G$26</f>
        <v>7.3647964023752718E-3</v>
      </c>
      <c r="F78" s="32">
        <f>E78*'Otros alojamientos'!$B$23</f>
        <v>7.3647964023752718E-3</v>
      </c>
      <c r="G78" s="26">
        <f>F78*30</f>
        <v>0.22094389207125814</v>
      </c>
    </row>
  </sheetData>
  <mergeCells count="5">
    <mergeCell ref="D49:G49"/>
    <mergeCell ref="D55:G55"/>
    <mergeCell ref="D62:G62"/>
    <mergeCell ref="D68:G68"/>
    <mergeCell ref="D74:G74"/>
  </mergeCells>
  <hyperlinks>
    <hyperlink ref="L5" r:id="rId2"/>
    <hyperlink ref="L6" r:id="rId3"/>
    <hyperlink ref="L7" r:id="rId4"/>
    <hyperlink ref="L13" r:id="rId5"/>
    <hyperlink ref="L37" r:id="rId6" display="mailto:info@fincaelaguilojo.com"/>
    <hyperlink ref="L36" r:id="rId7"/>
    <hyperlink ref="L20" r:id="rId8" display="mailto:tejardearriba@unvillano.es"/>
    <hyperlink ref="M20" r:id="rId9" display="tel:699426886"/>
    <hyperlink ref="M25" r:id="rId10" display="tel:659109539"/>
    <hyperlink ref="L24" r:id="rId11" display="mailto:casaruraldamiana@gmail.com"/>
    <hyperlink ref="M24" r:id="rId12" display="tel:670890075"/>
    <hyperlink ref="L22" r:id="rId13" display="mailto:elnoru@hotmail.es"/>
    <hyperlink ref="M22" r:id="rId14" display="tel:609467633"/>
    <hyperlink ref="M23" r:id="rId15" display="tel:619366904"/>
    <hyperlink ref="L21" r:id="rId16" display="mailto:fotografia@soniabergmann.com"/>
    <hyperlink ref="M21" r:id="rId17" display="tel:606934000"/>
    <hyperlink ref="M19" r:id="rId18" display="tel:669761989"/>
    <hyperlink ref="L19" r:id="rId19" display="mailto:casariata@hotmail.com"/>
    <hyperlink ref="L18" r:id="rId20" display="mailto:crelbarranco@eresmas.com"/>
    <hyperlink ref="L23" r:id="rId21"/>
    <hyperlink ref="L45" r:id="rId22"/>
    <hyperlink ref="L44" r:id="rId23"/>
    <hyperlink ref="L8" r:id="rId24"/>
  </hyperlinks>
  <pageMargins left="0.7" right="0.7" top="0.75" bottom="0.75" header="0.3" footer="0.3"/>
  <pageSetup paperSize="9" orientation="portrait" r:id="rId25"/>
  <drawing r:id="rId26"/>
  <tableParts count="1">
    <tablePart r:id="rId2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21" sqref="B21"/>
    </sheetView>
  </sheetViews>
  <sheetFormatPr baseColWidth="10" defaultColWidth="12" defaultRowHeight="15" x14ac:dyDescent="0.2"/>
  <cols>
    <col min="1" max="1" width="24.5" style="1" bestFit="1" customWidth="1"/>
    <col min="2" max="2" width="19" style="1" customWidth="1"/>
    <col min="3" max="3" width="17.83203125" style="1" customWidth="1"/>
    <col min="4" max="4" width="16" style="2" customWidth="1"/>
    <col min="5" max="5" width="16" style="1" customWidth="1"/>
    <col min="6" max="6" width="33.5" style="2" bestFit="1" customWidth="1"/>
    <col min="7" max="7" width="35" style="2" bestFit="1" customWidth="1"/>
    <col min="8" max="16384" width="12" style="1"/>
  </cols>
  <sheetData>
    <row r="1" spans="1:10" x14ac:dyDescent="0.2">
      <c r="A1" s="1" t="s">
        <v>0</v>
      </c>
      <c r="B1" s="1" t="s">
        <v>181</v>
      </c>
      <c r="C1" s="1" t="s">
        <v>96</v>
      </c>
      <c r="D1" s="1" t="s">
        <v>97</v>
      </c>
      <c r="E1" s="2" t="s">
        <v>98</v>
      </c>
      <c r="F1" s="2" t="s">
        <v>99</v>
      </c>
      <c r="G1" s="1" t="s">
        <v>100</v>
      </c>
      <c r="H1" s="1" t="s">
        <v>101</v>
      </c>
      <c r="I1" s="2" t="s">
        <v>5</v>
      </c>
      <c r="J1" s="17" t="s">
        <v>14</v>
      </c>
    </row>
    <row r="2" spans="1:10" x14ac:dyDescent="0.2">
      <c r="A2" s="11" t="s">
        <v>102</v>
      </c>
      <c r="B2" s="11" t="s">
        <v>182</v>
      </c>
      <c r="C2" s="11" t="s">
        <v>103</v>
      </c>
      <c r="D2" s="1" t="s">
        <v>104</v>
      </c>
      <c r="E2" s="8">
        <v>920383017</v>
      </c>
      <c r="F2" s="8">
        <v>626331175</v>
      </c>
      <c r="G2" s="1" t="s">
        <v>105</v>
      </c>
      <c r="H2" s="1" t="s">
        <v>106</v>
      </c>
      <c r="I2" s="2">
        <v>9</v>
      </c>
      <c r="J2" s="18"/>
    </row>
    <row r="3" spans="1:10" x14ac:dyDescent="0.2">
      <c r="A3" s="1" t="s">
        <v>102</v>
      </c>
      <c r="B3" s="1" t="s">
        <v>183</v>
      </c>
      <c r="C3" s="1" t="s">
        <v>107</v>
      </c>
      <c r="D3" s="1" t="s">
        <v>108</v>
      </c>
      <c r="E3" s="8">
        <v>629564534</v>
      </c>
      <c r="F3" s="8"/>
      <c r="G3" s="1" t="s">
        <v>109</v>
      </c>
      <c r="H3" s="1" t="s">
        <v>110</v>
      </c>
      <c r="I3" s="2">
        <v>16</v>
      </c>
      <c r="J3" s="18"/>
    </row>
    <row r="4" spans="1:10" x14ac:dyDescent="0.2">
      <c r="A4" s="1" t="s">
        <v>102</v>
      </c>
      <c r="B4" s="1" t="s">
        <v>183</v>
      </c>
      <c r="C4" s="1" t="s">
        <v>111</v>
      </c>
      <c r="D4" s="1" t="s">
        <v>112</v>
      </c>
      <c r="E4" s="8">
        <v>615088925</v>
      </c>
      <c r="F4" s="8"/>
      <c r="G4" s="1"/>
      <c r="H4" s="1" t="s">
        <v>113</v>
      </c>
      <c r="I4" s="2">
        <v>6</v>
      </c>
      <c r="J4" s="18"/>
    </row>
    <row r="5" spans="1:10" x14ac:dyDescent="0.2">
      <c r="A5" s="1" t="s">
        <v>102</v>
      </c>
      <c r="B5" s="1" t="s">
        <v>183</v>
      </c>
      <c r="C5" s="1" t="s">
        <v>111</v>
      </c>
      <c r="D5" s="1" t="s">
        <v>114</v>
      </c>
      <c r="E5" s="8">
        <v>699589862</v>
      </c>
      <c r="F5" s="8"/>
      <c r="G5" s="1"/>
      <c r="I5" s="2">
        <v>8</v>
      </c>
      <c r="J5" s="18"/>
    </row>
    <row r="6" spans="1:10" x14ac:dyDescent="0.2">
      <c r="A6" s="1" t="s">
        <v>115</v>
      </c>
      <c r="B6" s="1" t="s">
        <v>183</v>
      </c>
      <c r="C6" s="1" t="s">
        <v>107</v>
      </c>
      <c r="D6" s="1" t="s">
        <v>116</v>
      </c>
      <c r="E6" s="8">
        <v>640174145</v>
      </c>
      <c r="F6" s="8"/>
      <c r="G6" s="1" t="s">
        <v>117</v>
      </c>
      <c r="H6" s="1" t="s">
        <v>118</v>
      </c>
      <c r="I6" s="2">
        <v>14</v>
      </c>
      <c r="J6" s="18"/>
    </row>
    <row r="7" spans="1:10" x14ac:dyDescent="0.2">
      <c r="A7" s="1" t="s">
        <v>115</v>
      </c>
      <c r="B7" s="1" t="s">
        <v>183</v>
      </c>
      <c r="C7" s="1" t="s">
        <v>111</v>
      </c>
      <c r="D7" s="1" t="s">
        <v>119</v>
      </c>
      <c r="E7" s="8">
        <v>671723328</v>
      </c>
      <c r="F7" s="8"/>
      <c r="G7" s="1"/>
      <c r="H7" s="1" t="s">
        <v>120</v>
      </c>
      <c r="I7" s="2">
        <v>9</v>
      </c>
      <c r="J7" s="18"/>
    </row>
    <row r="8" spans="1:10" x14ac:dyDescent="0.2">
      <c r="A8" s="1" t="s">
        <v>121</v>
      </c>
      <c r="B8" s="1" t="s">
        <v>183</v>
      </c>
      <c r="C8" s="1" t="s">
        <v>111</v>
      </c>
      <c r="D8" s="1" t="s">
        <v>122</v>
      </c>
      <c r="E8" s="8">
        <v>675521320</v>
      </c>
      <c r="F8" s="8"/>
      <c r="G8" s="1"/>
      <c r="H8" s="1" t="s">
        <v>123</v>
      </c>
      <c r="I8" s="2">
        <v>10</v>
      </c>
      <c r="J8" s="18"/>
    </row>
    <row r="9" spans="1:10" x14ac:dyDescent="0.2">
      <c r="A9" s="1" t="s">
        <v>124</v>
      </c>
      <c r="B9" s="1" t="s">
        <v>183</v>
      </c>
      <c r="C9" s="1" t="s">
        <v>111</v>
      </c>
      <c r="D9" s="1" t="s">
        <v>125</v>
      </c>
      <c r="E9" s="8">
        <v>629065191</v>
      </c>
      <c r="F9" s="8"/>
      <c r="G9" s="1"/>
      <c r="H9" s="1" t="s">
        <v>126</v>
      </c>
      <c r="I9" s="2">
        <v>13</v>
      </c>
      <c r="J9" s="18"/>
    </row>
    <row r="10" spans="1:10" x14ac:dyDescent="0.2">
      <c r="A10" s="1" t="s">
        <v>127</v>
      </c>
      <c r="B10" s="1" t="s">
        <v>182</v>
      </c>
      <c r="C10" s="1" t="s">
        <v>103</v>
      </c>
      <c r="D10" s="1" t="s">
        <v>128</v>
      </c>
      <c r="E10" s="8">
        <v>920386031</v>
      </c>
      <c r="F10" s="8"/>
      <c r="G10" s="1"/>
      <c r="H10" s="1" t="s">
        <v>129</v>
      </c>
      <c r="I10" s="2">
        <v>19</v>
      </c>
      <c r="J10" s="18"/>
    </row>
    <row r="11" spans="1:10" x14ac:dyDescent="0.2">
      <c r="A11" s="1" t="s">
        <v>127</v>
      </c>
      <c r="B11" s="1" t="s">
        <v>182</v>
      </c>
      <c r="C11" s="1" t="s">
        <v>103</v>
      </c>
      <c r="D11" s="1" t="s">
        <v>130</v>
      </c>
      <c r="E11" s="8">
        <v>687484869</v>
      </c>
      <c r="F11" s="8"/>
      <c r="G11" s="1"/>
      <c r="H11" s="1" t="s">
        <v>131</v>
      </c>
      <c r="I11" s="2">
        <v>11</v>
      </c>
      <c r="J11" s="18"/>
    </row>
    <row r="12" spans="1:10" x14ac:dyDescent="0.2">
      <c r="A12" s="1" t="s">
        <v>127</v>
      </c>
      <c r="B12" s="1" t="s">
        <v>183</v>
      </c>
      <c r="C12" s="1" t="s">
        <v>107</v>
      </c>
      <c r="D12" s="1" t="s">
        <v>132</v>
      </c>
      <c r="E12" s="8">
        <v>690639960</v>
      </c>
      <c r="F12" s="8"/>
      <c r="G12" s="1" t="s">
        <v>133</v>
      </c>
      <c r="H12" s="1" t="s">
        <v>134</v>
      </c>
      <c r="I12" s="2">
        <v>22</v>
      </c>
      <c r="J12" s="18"/>
    </row>
    <row r="13" spans="1:10" x14ac:dyDescent="0.2">
      <c r="A13" s="1" t="s">
        <v>127</v>
      </c>
      <c r="B13" s="1" t="s">
        <v>183</v>
      </c>
      <c r="C13" s="1" t="s">
        <v>111</v>
      </c>
      <c r="D13" s="1" t="s">
        <v>135</v>
      </c>
      <c r="E13" s="8">
        <v>920371981</v>
      </c>
      <c r="F13" s="8"/>
      <c r="G13" s="1"/>
      <c r="H13" s="1" t="s">
        <v>136</v>
      </c>
      <c r="I13" s="2">
        <v>4</v>
      </c>
      <c r="J13" s="18"/>
    </row>
    <row r="14" spans="1:10" x14ac:dyDescent="0.2">
      <c r="A14" s="1" t="s">
        <v>127</v>
      </c>
      <c r="B14" s="1" t="s">
        <v>183</v>
      </c>
      <c r="C14" s="1" t="s">
        <v>107</v>
      </c>
      <c r="D14" s="1" t="s">
        <v>137</v>
      </c>
      <c r="E14" s="8">
        <v>920386033</v>
      </c>
      <c r="F14" s="8">
        <v>630013912</v>
      </c>
      <c r="G14" s="1"/>
      <c r="H14" s="1" t="s">
        <v>138</v>
      </c>
      <c r="I14" s="2">
        <v>6</v>
      </c>
      <c r="J14" s="18" t="s">
        <v>42</v>
      </c>
    </row>
    <row r="15" spans="1:10" x14ac:dyDescent="0.2">
      <c r="A15" s="1" t="s">
        <v>127</v>
      </c>
      <c r="B15" s="1" t="s">
        <v>183</v>
      </c>
      <c r="C15" s="1" t="s">
        <v>111</v>
      </c>
      <c r="D15" s="1" t="s">
        <v>139</v>
      </c>
      <c r="E15" s="8">
        <v>920376010</v>
      </c>
      <c r="F15" s="8">
        <v>687941303</v>
      </c>
      <c r="G15" s="1"/>
      <c r="H15" s="1" t="s">
        <v>140</v>
      </c>
      <c r="I15" s="2">
        <v>4</v>
      </c>
      <c r="J15" s="18"/>
    </row>
    <row r="16" spans="1:10" x14ac:dyDescent="0.2">
      <c r="A16" s="1" t="s">
        <v>127</v>
      </c>
      <c r="B16" s="1" t="s">
        <v>183</v>
      </c>
      <c r="C16" s="1" t="s">
        <v>111</v>
      </c>
      <c r="D16" s="1" t="s">
        <v>141</v>
      </c>
      <c r="E16" s="8">
        <v>639882518</v>
      </c>
      <c r="F16" s="8"/>
      <c r="G16" s="1"/>
      <c r="H16" s="1" t="s">
        <v>142</v>
      </c>
      <c r="I16" s="2">
        <v>12</v>
      </c>
      <c r="J16" s="18"/>
    </row>
    <row r="17" spans="1:10" x14ac:dyDescent="0.2">
      <c r="A17" s="1" t="s">
        <v>127</v>
      </c>
      <c r="B17" s="1" t="s">
        <v>184</v>
      </c>
      <c r="C17" s="1" t="s">
        <v>143</v>
      </c>
      <c r="D17" s="1" t="s">
        <v>144</v>
      </c>
      <c r="E17" s="8">
        <v>920386061</v>
      </c>
      <c r="F17" s="8">
        <v>610254040</v>
      </c>
      <c r="G17" s="1"/>
      <c r="H17" s="1" t="s">
        <v>145</v>
      </c>
      <c r="I17" s="2">
        <v>678</v>
      </c>
      <c r="J17" s="18"/>
    </row>
    <row r="18" spans="1:10" x14ac:dyDescent="0.2">
      <c r="A18" s="1" t="s">
        <v>127</v>
      </c>
      <c r="B18" s="1" t="s">
        <v>182</v>
      </c>
      <c r="C18" s="1" t="s">
        <v>103</v>
      </c>
      <c r="D18" s="1" t="s">
        <v>144</v>
      </c>
      <c r="E18" s="8">
        <v>608624764</v>
      </c>
      <c r="F18" s="8"/>
      <c r="G18" s="1"/>
      <c r="H18" s="1" t="s">
        <v>146</v>
      </c>
      <c r="I18" s="2">
        <v>14</v>
      </c>
      <c r="J18" s="18"/>
    </row>
    <row r="21" spans="1:10" x14ac:dyDescent="0.2">
      <c r="A21" s="27" t="s">
        <v>22</v>
      </c>
      <c r="B21" t="s">
        <v>212</v>
      </c>
      <c r="C21" t="s">
        <v>185</v>
      </c>
    </row>
    <row r="22" spans="1:10" x14ac:dyDescent="0.2">
      <c r="A22" t="s">
        <v>183</v>
      </c>
      <c r="B22" s="28">
        <v>12</v>
      </c>
      <c r="C22" s="28">
        <v>124</v>
      </c>
    </row>
    <row r="23" spans="1:10" x14ac:dyDescent="0.2">
      <c r="A23" t="s">
        <v>184</v>
      </c>
      <c r="B23" s="28">
        <v>1</v>
      </c>
      <c r="C23" s="28">
        <v>678</v>
      </c>
    </row>
    <row r="24" spans="1:10" x14ac:dyDescent="0.2">
      <c r="A24" t="s">
        <v>182</v>
      </c>
      <c r="B24" s="28">
        <v>4</v>
      </c>
      <c r="C24" s="28">
        <v>53</v>
      </c>
    </row>
    <row r="25" spans="1:10" x14ac:dyDescent="0.2">
      <c r="A25" t="s">
        <v>38</v>
      </c>
      <c r="B25" s="28">
        <v>17</v>
      </c>
      <c r="C25" s="28">
        <v>855</v>
      </c>
    </row>
    <row r="26" spans="1:10" x14ac:dyDescent="0.2">
      <c r="A26"/>
      <c r="B26"/>
      <c r="C26"/>
    </row>
    <row r="27" spans="1:10" x14ac:dyDescent="0.2">
      <c r="A27"/>
      <c r="B27"/>
      <c r="C27"/>
    </row>
    <row r="28" spans="1:10" x14ac:dyDescent="0.2">
      <c r="A28"/>
      <c r="B28"/>
      <c r="C28"/>
    </row>
    <row r="29" spans="1:10" x14ac:dyDescent="0.2">
      <c r="A29"/>
      <c r="B29"/>
      <c r="C29"/>
    </row>
    <row r="30" spans="1:10" x14ac:dyDescent="0.2">
      <c r="A30"/>
      <c r="B30"/>
      <c r="C30"/>
    </row>
    <row r="31" spans="1:10" x14ac:dyDescent="0.2">
      <c r="A31"/>
      <c r="B31"/>
      <c r="C31"/>
    </row>
    <row r="32" spans="1:10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</sheetData>
  <hyperlinks>
    <hyperlink ref="G2" r:id="rId2" display="http://www.hostalreal79.bravehost.com/"/>
    <hyperlink ref="H2" r:id="rId3" display="mailto:hostalreal79@yahoo.es"/>
    <hyperlink ref="G3" r:id="rId4"/>
    <hyperlink ref="H3" r:id="rId5" display="mailto:sotergon@gmail.com"/>
    <hyperlink ref="E4" r:id="rId6" display="tel:615088925"/>
    <hyperlink ref="H4" r:id="rId7" display="mailto:casacalzadaromana@gmail.com"/>
    <hyperlink ref="H7" r:id="rId8"/>
    <hyperlink ref="H8" r:id="rId9"/>
    <hyperlink ref="E9" r:id="rId10" display="tel:629065191"/>
    <hyperlink ref="H9" r:id="rId11" display="mailto:vickigomez@me.com"/>
    <hyperlink ref="E10" r:id="rId12" display="tel:920386031"/>
    <hyperlink ref="E11" r:id="rId13" display="tel:687484869"/>
    <hyperlink ref="H11" r:id="rId14" display="mailto:lujuka@hotmail.com"/>
    <hyperlink ref="E12" r:id="rId15" display="tel:690639960"/>
    <hyperlink ref="G12" r:id="rId16" display="http://www.balconesdelavilla.com/"/>
    <hyperlink ref="H12" r:id="rId17" display="mailto:balconesdelavilla@gmail.com"/>
    <hyperlink ref="E13" r:id="rId18" display="tel:920371981"/>
    <hyperlink ref="H13" r:id="rId19" display="mailto:petraromo123@hotmail.com"/>
    <hyperlink ref="H14" r:id="rId20" display="mailto:apartamentosgredos@gmail.com"/>
    <hyperlink ref="H15" r:id="rId21" display="mailto:javier1516@gmail.com"/>
    <hyperlink ref="E16" r:id="rId22" display="tel:639882518"/>
    <hyperlink ref="H16" r:id="rId23" display="mailto:fecos62@gmail.com"/>
    <hyperlink ref="H17" r:id="rId24" display="mailto:info@pradosabiertos.com"/>
    <hyperlink ref="E18" r:id="rId25" display="tel:608624764"/>
    <hyperlink ref="H6" r:id="rId26"/>
    <hyperlink ref="H10" r:id="rId27"/>
    <hyperlink ref="H18" r:id="rId28"/>
  </hyperlinks>
  <pageMargins left="0.7" right="0.7" top="0.75" bottom="0.75" header="0.3" footer="0.3"/>
  <pageSetup paperSize="9" orientation="portrait" r:id="rId29"/>
  <tableParts count="1">
    <tablePart r:id="rId3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18" sqref="A18"/>
    </sheetView>
  </sheetViews>
  <sheetFormatPr baseColWidth="10" defaultColWidth="12" defaultRowHeight="15" x14ac:dyDescent="0.2"/>
  <cols>
    <col min="1" max="1" width="44.6640625" style="1" bestFit="1" customWidth="1"/>
    <col min="2" max="2" width="40.6640625" style="1" bestFit="1" customWidth="1"/>
    <col min="3" max="3" width="12.6640625" style="1" bestFit="1" customWidth="1"/>
    <col min="4" max="4" width="32.6640625" style="1" bestFit="1" customWidth="1"/>
    <col min="5" max="5" width="14.83203125" style="2" customWidth="1"/>
    <col min="6" max="6" width="14.83203125" style="1" customWidth="1"/>
    <col min="7" max="7" width="22.33203125" style="1" bestFit="1" customWidth="1"/>
    <col min="8" max="8" width="42" style="1" bestFit="1" customWidth="1"/>
    <col min="9" max="9" width="24.6640625" style="1" bestFit="1" customWidth="1"/>
    <col min="10" max="16384" width="12" style="1"/>
  </cols>
  <sheetData>
    <row r="1" spans="1:10" x14ac:dyDescent="0.2">
      <c r="A1" s="1" t="s">
        <v>0</v>
      </c>
      <c r="B1" s="1" t="s">
        <v>97</v>
      </c>
      <c r="C1" s="9" t="s">
        <v>10</v>
      </c>
      <c r="D1" s="1" t="s">
        <v>147</v>
      </c>
      <c r="E1" s="18" t="s">
        <v>12</v>
      </c>
      <c r="F1" s="18" t="s">
        <v>13</v>
      </c>
      <c r="H1" s="21" t="s">
        <v>22</v>
      </c>
      <c r="I1" s="15" t="s">
        <v>148</v>
      </c>
    </row>
    <row r="2" spans="1:10" x14ac:dyDescent="0.2">
      <c r="A2" s="1" t="s">
        <v>102</v>
      </c>
      <c r="B2" s="1" t="s">
        <v>149</v>
      </c>
      <c r="E2" s="8">
        <v>655027328</v>
      </c>
      <c r="F2" s="8"/>
      <c r="H2" s="15" t="s">
        <v>102</v>
      </c>
      <c r="I2" s="22">
        <v>5</v>
      </c>
    </row>
    <row r="3" spans="1:10" x14ac:dyDescent="0.2">
      <c r="A3" s="1" t="s">
        <v>102</v>
      </c>
      <c r="B3" s="1" t="s">
        <v>150</v>
      </c>
      <c r="E3" s="8">
        <v>920384138</v>
      </c>
      <c r="F3" s="8"/>
      <c r="H3" s="15" t="s">
        <v>127</v>
      </c>
      <c r="I3" s="22">
        <v>4</v>
      </c>
    </row>
    <row r="4" spans="1:10" x14ac:dyDescent="0.2">
      <c r="A4" s="1" t="s">
        <v>102</v>
      </c>
      <c r="B4" s="1" t="s">
        <v>151</v>
      </c>
      <c r="C4" s="1" t="s">
        <v>152</v>
      </c>
      <c r="D4" s="1" t="s">
        <v>153</v>
      </c>
      <c r="E4" s="8">
        <v>920384153</v>
      </c>
      <c r="F4" s="8"/>
      <c r="H4" s="15" t="s">
        <v>154</v>
      </c>
      <c r="I4" s="22">
        <v>1</v>
      </c>
    </row>
    <row r="5" spans="1:10" x14ac:dyDescent="0.2">
      <c r="A5" s="1" t="s">
        <v>102</v>
      </c>
      <c r="B5" s="1" t="s">
        <v>155</v>
      </c>
      <c r="C5" s="1" t="s">
        <v>156</v>
      </c>
      <c r="D5" s="1" t="s">
        <v>157</v>
      </c>
      <c r="E5" s="8">
        <v>920383288</v>
      </c>
      <c r="F5" s="8">
        <v>629745333</v>
      </c>
      <c r="H5" s="15" t="s">
        <v>121</v>
      </c>
      <c r="I5" s="22">
        <v>2</v>
      </c>
    </row>
    <row r="6" spans="1:10" x14ac:dyDescent="0.2">
      <c r="A6" s="1" t="s">
        <v>127</v>
      </c>
      <c r="B6" s="1" t="s">
        <v>158</v>
      </c>
      <c r="D6" s="1" t="s">
        <v>131</v>
      </c>
      <c r="E6" s="8">
        <v>687484869</v>
      </c>
      <c r="F6" s="8"/>
      <c r="H6" s="15" t="s">
        <v>115</v>
      </c>
      <c r="I6" s="22">
        <v>1</v>
      </c>
    </row>
    <row r="7" spans="1:10" x14ac:dyDescent="0.2">
      <c r="A7" s="1" t="s">
        <v>127</v>
      </c>
      <c r="B7" s="1" t="s">
        <v>159</v>
      </c>
      <c r="D7" s="1" t="s">
        <v>160</v>
      </c>
      <c r="E7" s="8">
        <v>617207039</v>
      </c>
      <c r="F7" s="8"/>
      <c r="H7" s="15" t="s">
        <v>38</v>
      </c>
      <c r="I7" s="22">
        <v>13</v>
      </c>
    </row>
    <row r="8" spans="1:10" x14ac:dyDescent="0.2">
      <c r="A8" s="1" t="s">
        <v>127</v>
      </c>
      <c r="B8" s="1" t="s">
        <v>161</v>
      </c>
      <c r="D8" s="1" t="s">
        <v>162</v>
      </c>
      <c r="E8" s="8">
        <v>686999086</v>
      </c>
      <c r="F8" s="8">
        <v>920386504</v>
      </c>
    </row>
    <row r="9" spans="1:10" x14ac:dyDescent="0.2">
      <c r="A9" s="1" t="s">
        <v>127</v>
      </c>
      <c r="B9" s="1" t="s">
        <v>163</v>
      </c>
      <c r="E9" s="8"/>
      <c r="F9" s="8"/>
    </row>
    <row r="10" spans="1:10" x14ac:dyDescent="0.2">
      <c r="A10" s="1" t="s">
        <v>154</v>
      </c>
      <c r="B10" s="1" t="s">
        <v>164</v>
      </c>
      <c r="C10" s="1" t="s">
        <v>165</v>
      </c>
      <c r="D10" s="1" t="s">
        <v>146</v>
      </c>
      <c r="E10" s="8">
        <v>608624764</v>
      </c>
      <c r="F10" s="8"/>
    </row>
    <row r="11" spans="1:10" x14ac:dyDescent="0.2">
      <c r="A11" s="1" t="s">
        <v>121</v>
      </c>
      <c r="B11" s="1" t="s">
        <v>166</v>
      </c>
      <c r="C11" s="1" t="s">
        <v>167</v>
      </c>
      <c r="D11" s="1" t="s">
        <v>168</v>
      </c>
      <c r="E11" s="8">
        <v>920383436</v>
      </c>
      <c r="F11" s="8"/>
      <c r="H11"/>
      <c r="I11"/>
      <c r="J11"/>
    </row>
    <row r="12" spans="1:10" x14ac:dyDescent="0.2">
      <c r="A12" s="1" t="s">
        <v>121</v>
      </c>
      <c r="B12" s="1" t="s">
        <v>169</v>
      </c>
      <c r="C12" s="1" t="s">
        <v>170</v>
      </c>
      <c r="D12" s="1" t="s">
        <v>72</v>
      </c>
      <c r="E12" s="8">
        <v>920383519</v>
      </c>
      <c r="F12" s="8"/>
      <c r="H12"/>
      <c r="I12"/>
      <c r="J12"/>
    </row>
    <row r="13" spans="1:10" x14ac:dyDescent="0.2">
      <c r="A13" s="1" t="s">
        <v>115</v>
      </c>
      <c r="B13" s="1" t="s">
        <v>171</v>
      </c>
      <c r="C13" s="1" t="s">
        <v>172</v>
      </c>
      <c r="D13" s="1" t="s">
        <v>173</v>
      </c>
      <c r="E13" s="8">
        <v>920082962</v>
      </c>
      <c r="F13" s="8">
        <v>627512474</v>
      </c>
      <c r="H13"/>
      <c r="I13"/>
      <c r="J13"/>
    </row>
    <row r="14" spans="1:10" x14ac:dyDescent="0.2">
      <c r="A14" s="29">
        <f>SUBTOTAL(103,A2:A13)</f>
        <v>12</v>
      </c>
      <c r="B14" s="29"/>
      <c r="C14" s="29"/>
      <c r="D14" s="29"/>
      <c r="E14" s="30"/>
      <c r="F14" s="35">
        <f>SUBTOTAL(109,F2:F13)</f>
        <v>2177644311</v>
      </c>
      <c r="H14"/>
      <c r="I14"/>
      <c r="J14"/>
    </row>
    <row r="15" spans="1:10" x14ac:dyDescent="0.2">
      <c r="F15"/>
      <c r="H15"/>
      <c r="I15"/>
      <c r="J15"/>
    </row>
    <row r="16" spans="1:10" x14ac:dyDescent="0.2">
      <c r="H16"/>
      <c r="I16"/>
      <c r="J16"/>
    </row>
    <row r="17" spans="7:7" x14ac:dyDescent="0.2">
      <c r="G17"/>
    </row>
  </sheetData>
  <hyperlinks>
    <hyperlink ref="B2" r:id="rId2" display="https://www.turismocastillayleon.com/es/servicios/comer/restaurantes/javier-40df"/>
    <hyperlink ref="B3" r:id="rId3" display="https://www.turismocastillayleon.com/es/servicios/comer/restaurantes/plantio-415d"/>
    <hyperlink ref="B4" r:id="rId4" display="https://www.turismocastillayleon.com/es/servicios/comer/restaurantes/portazgo-4184"/>
    <hyperlink ref="B5" r:id="rId5" display="https://www.turismocastillayleon.com/es/servicios/comer/restaurantes/rinconcito-gredos"/>
    <hyperlink ref="B6" r:id="rId6" display="https://www.turismocastillayleon.com/es/servicios/comer/restaurantes/hostal-duque"/>
    <hyperlink ref="B7" r:id="rId7" display="https://www.turismocastillayleon.com/es/servicios/comer/restaurantes/chapales"/>
    <hyperlink ref="B8" r:id="rId8" display="https://www.turismocastillayleon.com/es/servicios/comer/restaurantes/rincon-angel"/>
    <hyperlink ref="B9" r:id="rId9" display="https://www.turismocastillayleon.com/es/servicios/comer/restaurantes/rivertran"/>
    <hyperlink ref="B10" r:id="rId10" display="https://www.turismocastillayleon.com/es/servicios/comer/restaurantes/prados-abiertos"/>
    <hyperlink ref="B11" r:id="rId11" display="https://www.turismocastillayleon.com/es/servicios/comer/restaurantes/cuatro-caminos-2c5ae"/>
    <hyperlink ref="B12" r:id="rId12" display="https://www.turismocastillayleon.com/es/servicios/comer/restaurantes/molino-cubo"/>
    <hyperlink ref="B13" r:id="rId13" display="https://www.turismocastillayleon.com/es/servicios/comer/restaurantes/parada-arriero"/>
    <hyperlink ref="D4" r:id="rId14"/>
    <hyperlink ref="D6" r:id="rId15"/>
    <hyperlink ref="D7" r:id="rId16"/>
    <hyperlink ref="D10" r:id="rId17"/>
    <hyperlink ref="D11" r:id="rId18"/>
    <hyperlink ref="D12" r:id="rId19"/>
    <hyperlink ref="D8" r:id="rId20"/>
    <hyperlink ref="D13" r:id="rId21"/>
    <hyperlink ref="D5" r:id="rId22"/>
  </hyperlinks>
  <pageMargins left="0.7" right="0.7" top="0.75" bottom="0.75" header="0.3" footer="0.3"/>
  <pageSetup paperSize="9" orientation="portrait" r:id="rId23"/>
  <tableParts count="1">
    <tablePart r:id="rId2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Al. Turismo rural</vt:lpstr>
      <vt:lpstr>Otros alojamientos</vt:lpstr>
      <vt:lpstr>Restaurantes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Oracle Reports</dc:creator>
  <cp:keywords/>
  <dc:description/>
  <cp:lastModifiedBy>usuario</cp:lastModifiedBy>
  <cp:revision/>
  <dcterms:created xsi:type="dcterms:W3CDTF">2021-04-12T07:19:42Z</dcterms:created>
  <dcterms:modified xsi:type="dcterms:W3CDTF">2021-05-06T11:06:45Z</dcterms:modified>
  <cp:category/>
  <cp:contentStatus/>
</cp:coreProperties>
</file>